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FRAN\Aeromodelismo\FAM\2019\F5JFAI\"/>
    </mc:Choice>
  </mc:AlternateContent>
  <bookViews>
    <workbookView xWindow="0" yWindow="0" windowWidth="19200" windowHeight="8260" firstSheet="3" activeTab="4"/>
  </bookViews>
  <sheets>
    <sheet name="Clasificación  liga" sheetId="1" r:id="rId1"/>
    <sheet name="1ª PRUEBA  " sheetId="12" r:id="rId2"/>
    <sheet name="2ª PRUEBA " sheetId="10" r:id="rId3"/>
    <sheet name="3ª PRUEBA " sheetId="11" r:id="rId4"/>
    <sheet name="4ª PRUEBA" sheetId="13" r:id="rId5"/>
    <sheet name="5ª PRUEBA" sheetId="14" r:id="rId6"/>
    <sheet name="6ª PRUEBA" sheetId="15" r:id="rId7"/>
    <sheet name="7ª PRUEBA" sheetId="16" r:id="rId8"/>
    <sheet name="8ª PRUEBA" sheetId="17" r:id="rId9"/>
    <sheet name="9ª PRUEBA" sheetId="18" r:id="rId10"/>
  </sheets>
  <definedNames>
    <definedName name="_xlnm._FilterDatabase" localSheetId="1" hidden="1">'1ª PRUEBA  '!#REF!</definedName>
    <definedName name="_xlnm._FilterDatabase" localSheetId="2" hidden="1">'2ª PRUEBA '!$A$11:$X$19</definedName>
    <definedName name="_xlnm._FilterDatabase" localSheetId="3" hidden="1">'3ª PRUEBA '!$A$11:$V$19</definedName>
    <definedName name="_xlnm._FilterDatabase" localSheetId="0" hidden="1">'Clasificación  liga'!$B$12:$AG$30</definedName>
  </definedNames>
  <calcPr calcId="162913"/>
</workbook>
</file>

<file path=xl/calcChain.xml><?xml version="1.0" encoding="utf-8"?>
<calcChain xmlns="http://schemas.openxmlformats.org/spreadsheetml/2006/main">
  <c r="M11" i="1" l="1"/>
  <c r="N11" i="1"/>
  <c r="M12" i="1"/>
  <c r="N12" i="1"/>
  <c r="M13" i="1"/>
  <c r="M14" i="1"/>
  <c r="N14" i="1"/>
  <c r="M15" i="1"/>
  <c r="M16" i="1"/>
  <c r="N16" i="1"/>
  <c r="M17" i="1"/>
  <c r="N17" i="1"/>
  <c r="M18" i="1"/>
  <c r="N18" i="1"/>
  <c r="M19" i="1"/>
  <c r="N19" i="1"/>
  <c r="M20" i="1"/>
  <c r="M21" i="1"/>
  <c r="M22" i="1"/>
  <c r="N22" i="1"/>
  <c r="M23" i="1"/>
  <c r="M24" i="1"/>
  <c r="M25" i="1"/>
  <c r="N25" i="1"/>
  <c r="M26" i="1"/>
  <c r="N26" i="1"/>
  <c r="M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M35" i="1"/>
  <c r="N35" i="1"/>
  <c r="M36" i="1"/>
  <c r="N36" i="1"/>
  <c r="M37" i="1"/>
  <c r="N37" i="1"/>
  <c r="M38" i="1"/>
  <c r="M39" i="1"/>
  <c r="N39" i="1"/>
  <c r="M40" i="1"/>
  <c r="N40" i="1"/>
  <c r="M41" i="1"/>
  <c r="N41" i="1"/>
  <c r="M42" i="1"/>
  <c r="M43" i="1"/>
  <c r="N43" i="1"/>
  <c r="M44" i="1"/>
  <c r="N44" i="1"/>
  <c r="M45" i="1"/>
  <c r="M46" i="1"/>
  <c r="N46" i="1"/>
  <c r="M47" i="1"/>
  <c r="N47" i="1"/>
  <c r="M48" i="1"/>
  <c r="N48" i="1"/>
  <c r="M49" i="1"/>
  <c r="N49" i="1"/>
  <c r="M50" i="1"/>
  <c r="N50" i="1"/>
  <c r="M10" i="1"/>
  <c r="O10" i="1"/>
  <c r="C9" i="13"/>
  <c r="C10" i="13"/>
  <c r="C11" i="13"/>
  <c r="C12" i="13"/>
  <c r="C13" i="13"/>
  <c r="C14" i="13"/>
  <c r="C15" i="13"/>
  <c r="C16" i="13"/>
  <c r="C17" i="13"/>
  <c r="C18" i="13"/>
  <c r="C19" i="13"/>
  <c r="C8" i="13"/>
  <c r="T16" i="13"/>
  <c r="N15" i="1" s="1"/>
  <c r="T17" i="13"/>
  <c r="N38" i="1" s="1"/>
  <c r="T18" i="13"/>
  <c r="N24" i="1" s="1"/>
  <c r="T19" i="13"/>
  <c r="N45" i="1" s="1"/>
  <c r="V12" i="1" l="1"/>
  <c r="V16" i="1"/>
  <c r="V17" i="1"/>
  <c r="V18" i="1"/>
  <c r="V19" i="1"/>
  <c r="V20" i="1"/>
  <c r="V21" i="1"/>
  <c r="V22" i="1"/>
  <c r="V23" i="1"/>
  <c r="V24" i="1"/>
  <c r="V25" i="1"/>
  <c r="V26" i="1"/>
  <c r="V28" i="1"/>
  <c r="V29" i="1"/>
  <c r="V30" i="1"/>
  <c r="V31" i="1"/>
  <c r="V32" i="1"/>
  <c r="V33" i="1"/>
  <c r="V35" i="1"/>
  <c r="V36" i="1"/>
  <c r="V37" i="1"/>
  <c r="V38" i="1"/>
  <c r="V39" i="1"/>
  <c r="V40" i="1"/>
  <c r="V41" i="1"/>
  <c r="V43" i="1"/>
  <c r="V44" i="1"/>
  <c r="V45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10" i="1"/>
  <c r="D9" i="17"/>
  <c r="D10" i="17"/>
  <c r="D11" i="17"/>
  <c r="D12" i="17"/>
  <c r="D13" i="17"/>
  <c r="D14" i="17"/>
  <c r="D15" i="17"/>
  <c r="D8" i="17"/>
  <c r="C9" i="17"/>
  <c r="C10" i="17"/>
  <c r="C11" i="17"/>
  <c r="C12" i="17"/>
  <c r="C13" i="17"/>
  <c r="C14" i="17"/>
  <c r="C15" i="17"/>
  <c r="C8" i="17"/>
  <c r="S11" i="1" l="1"/>
  <c r="S12" i="1"/>
  <c r="T12" i="1"/>
  <c r="S13" i="1"/>
  <c r="S14" i="1"/>
  <c r="S15" i="1"/>
  <c r="S16" i="1"/>
  <c r="T16" i="1"/>
  <c r="S17" i="1"/>
  <c r="S18" i="1"/>
  <c r="T18" i="1"/>
  <c r="S19" i="1"/>
  <c r="T19" i="1"/>
  <c r="S20" i="1"/>
  <c r="T20" i="1"/>
  <c r="S21" i="1"/>
  <c r="S22" i="1"/>
  <c r="T22" i="1"/>
  <c r="S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S35" i="1"/>
  <c r="T35" i="1"/>
  <c r="S36" i="1"/>
  <c r="T36" i="1"/>
  <c r="S37" i="1"/>
  <c r="T37" i="1"/>
  <c r="S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S10" i="1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D8" i="16"/>
  <c r="C8" i="16"/>
  <c r="T9" i="16"/>
  <c r="T14" i="1" s="1"/>
  <c r="T10" i="16"/>
  <c r="T17" i="1" s="1"/>
  <c r="T11" i="16"/>
  <c r="T34" i="1" s="1"/>
  <c r="T12" i="16"/>
  <c r="T13" i="1" s="1"/>
  <c r="T13" i="16"/>
  <c r="T15" i="1" s="1"/>
  <c r="T14" i="16"/>
  <c r="T15" i="16"/>
  <c r="T23" i="1" s="1"/>
  <c r="T16" i="16"/>
  <c r="T21" i="1" s="1"/>
  <c r="T17" i="16"/>
  <c r="T11" i="1" s="1"/>
  <c r="T18" i="16"/>
  <c r="T19" i="16"/>
  <c r="T20" i="16"/>
  <c r="T38" i="1" s="1"/>
  <c r="T21" i="16"/>
  <c r="T45" i="1" s="1"/>
  <c r="T8" i="16"/>
  <c r="T10" i="1" s="1"/>
  <c r="AC46" i="1" l="1"/>
  <c r="AC47" i="1"/>
  <c r="AC48" i="1"/>
  <c r="AC49" i="1"/>
  <c r="AC50" i="1"/>
  <c r="Q45" i="1"/>
  <c r="Q11" i="1"/>
  <c r="Q12" i="1"/>
  <c r="R12" i="1"/>
  <c r="Q13" i="1"/>
  <c r="Q14" i="1"/>
  <c r="Q15" i="1"/>
  <c r="R15" i="1"/>
  <c r="Q16" i="1"/>
  <c r="Q17" i="1"/>
  <c r="R17" i="1"/>
  <c r="Q18" i="1"/>
  <c r="R18" i="1"/>
  <c r="Q19" i="1"/>
  <c r="R19" i="1"/>
  <c r="Q20" i="1"/>
  <c r="R20" i="1"/>
  <c r="Q21" i="1"/>
  <c r="R21" i="1"/>
  <c r="Q22" i="1"/>
  <c r="Q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Q35" i="1"/>
  <c r="R35" i="1"/>
  <c r="Q36" i="1"/>
  <c r="R36" i="1"/>
  <c r="Q37" i="1"/>
  <c r="R37" i="1"/>
  <c r="Q38" i="1"/>
  <c r="Q39" i="1"/>
  <c r="R39" i="1"/>
  <c r="Q40" i="1"/>
  <c r="R40" i="1"/>
  <c r="Q41" i="1"/>
  <c r="R41" i="1"/>
  <c r="Q42" i="1"/>
  <c r="Q43" i="1"/>
  <c r="R43" i="1"/>
  <c r="Q44" i="1"/>
  <c r="R44" i="1"/>
  <c r="Q10" i="1"/>
  <c r="T16" i="15"/>
  <c r="R42" i="1" s="1"/>
  <c r="T17" i="15"/>
  <c r="R45" i="1" s="1"/>
  <c r="T18" i="15"/>
  <c r="R10" i="1" s="1"/>
  <c r="D9" i="15"/>
  <c r="D10" i="15"/>
  <c r="D11" i="15"/>
  <c r="D12" i="15"/>
  <c r="D13" i="15"/>
  <c r="D14" i="15"/>
  <c r="D15" i="15"/>
  <c r="D16" i="15"/>
  <c r="D17" i="15"/>
  <c r="D18" i="15"/>
  <c r="D8" i="15"/>
  <c r="C9" i="15"/>
  <c r="C10" i="15"/>
  <c r="C11" i="15"/>
  <c r="C12" i="15"/>
  <c r="C13" i="15"/>
  <c r="C14" i="15"/>
  <c r="C15" i="15"/>
  <c r="C16" i="15"/>
  <c r="C17" i="15"/>
  <c r="C18" i="15"/>
  <c r="C8" i="15"/>
  <c r="O11" i="1" l="1"/>
  <c r="O12" i="1"/>
  <c r="P12" i="1"/>
  <c r="O13" i="1"/>
  <c r="O14" i="1"/>
  <c r="O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O24" i="1"/>
  <c r="P24" i="1"/>
  <c r="O25" i="1"/>
  <c r="P25" i="1"/>
  <c r="O26" i="1"/>
  <c r="P26" i="1"/>
  <c r="O27" i="1"/>
  <c r="O28" i="1"/>
  <c r="O29" i="1"/>
  <c r="P29" i="1"/>
  <c r="O30" i="1"/>
  <c r="P30" i="1"/>
  <c r="O31" i="1"/>
  <c r="P31" i="1"/>
  <c r="O32" i="1"/>
  <c r="O33" i="1"/>
  <c r="P33" i="1"/>
  <c r="O34" i="1"/>
  <c r="O35" i="1"/>
  <c r="O36" i="1"/>
  <c r="P36" i="1"/>
  <c r="O37" i="1"/>
  <c r="O38" i="1"/>
  <c r="P38" i="1"/>
  <c r="O39" i="1"/>
  <c r="O40" i="1"/>
  <c r="P40" i="1"/>
  <c r="O41" i="1"/>
  <c r="O42" i="1"/>
  <c r="O43" i="1"/>
  <c r="O44" i="1"/>
  <c r="P44" i="1"/>
  <c r="K10" i="1"/>
  <c r="T9" i="14"/>
  <c r="P27" i="1" s="1"/>
  <c r="T10" i="14"/>
  <c r="P34" i="1" s="1"/>
  <c r="T11" i="14"/>
  <c r="T12" i="14"/>
  <c r="T13" i="14"/>
  <c r="P28" i="1" s="1"/>
  <c r="T14" i="14"/>
  <c r="P35" i="1" s="1"/>
  <c r="T15" i="14"/>
  <c r="P41" i="1" s="1"/>
  <c r="T16" i="14"/>
  <c r="T17" i="14"/>
  <c r="P13" i="1" s="1"/>
  <c r="T18" i="14"/>
  <c r="P42" i="1" s="1"/>
  <c r="T19" i="14"/>
  <c r="P39" i="1" s="1"/>
  <c r="T20" i="14"/>
  <c r="T21" i="14"/>
  <c r="P15" i="1" s="1"/>
  <c r="T22" i="14"/>
  <c r="P23" i="1" s="1"/>
  <c r="T23" i="14"/>
  <c r="P32" i="1" s="1"/>
  <c r="T24" i="14"/>
  <c r="P11" i="1" s="1"/>
  <c r="T25" i="14"/>
  <c r="P37" i="1" s="1"/>
  <c r="T26" i="14"/>
  <c r="P43" i="1" s="1"/>
  <c r="T27" i="14"/>
  <c r="P10" i="1" s="1"/>
  <c r="T28" i="14"/>
  <c r="T8" i="14"/>
  <c r="P14" i="1" s="1"/>
  <c r="Z50" i="1"/>
  <c r="Y50" i="1"/>
  <c r="Z49" i="1"/>
  <c r="Y49" i="1"/>
  <c r="D18" i="14"/>
  <c r="D19" i="14"/>
  <c r="D20" i="14"/>
  <c r="D21" i="14"/>
  <c r="D22" i="14"/>
  <c r="D23" i="14"/>
  <c r="D24" i="14"/>
  <c r="D25" i="14"/>
  <c r="D26" i="14"/>
  <c r="D27" i="14"/>
  <c r="D28" i="14"/>
  <c r="D17" i="14"/>
  <c r="D9" i="14"/>
  <c r="D10" i="14"/>
  <c r="D11" i="14"/>
  <c r="D12" i="14"/>
  <c r="D13" i="14"/>
  <c r="D14" i="14"/>
  <c r="D15" i="14"/>
  <c r="D16" i="14"/>
  <c r="D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8" i="14"/>
  <c r="AA44" i="1" l="1"/>
  <c r="AA45" i="1"/>
  <c r="AA46" i="1"/>
  <c r="AA47" i="1"/>
  <c r="AA48" i="1"/>
  <c r="AA49" i="1"/>
  <c r="AA5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0" i="1"/>
  <c r="AA4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L12" i="1"/>
  <c r="L15" i="1"/>
  <c r="L16" i="1"/>
  <c r="L17" i="1"/>
  <c r="L18" i="1"/>
  <c r="L19" i="1"/>
  <c r="L20" i="1"/>
  <c r="L24" i="1"/>
  <c r="L25" i="1"/>
  <c r="L26" i="1"/>
  <c r="L28" i="1"/>
  <c r="L29" i="1"/>
  <c r="L30" i="1"/>
  <c r="L31" i="1"/>
  <c r="L32" i="1"/>
  <c r="L33" i="1"/>
  <c r="L35" i="1"/>
  <c r="L36" i="1"/>
  <c r="L37" i="1"/>
  <c r="T16" i="11"/>
  <c r="L21" i="1" s="1"/>
  <c r="T17" i="11"/>
  <c r="L13" i="1" s="1"/>
  <c r="T18" i="11"/>
  <c r="L39" i="1" s="1"/>
  <c r="T19" i="11"/>
  <c r="L40" i="1" s="1"/>
  <c r="AA39" i="1" l="1"/>
  <c r="AA40" i="1"/>
  <c r="AA43" i="1"/>
  <c r="J12" i="1"/>
  <c r="J18" i="1"/>
  <c r="J19" i="1"/>
  <c r="J20" i="1"/>
  <c r="J21" i="1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8" i="10"/>
  <c r="T9" i="10" l="1"/>
  <c r="J14" i="1" s="1"/>
  <c r="T10" i="10"/>
  <c r="J11" i="1" s="1"/>
  <c r="T11" i="10"/>
  <c r="J26" i="1" s="1"/>
  <c r="AA26" i="1" s="1"/>
  <c r="T12" i="10"/>
  <c r="J27" i="1" s="1"/>
  <c r="T13" i="10"/>
  <c r="J28" i="1" s="1"/>
  <c r="AA28" i="1" s="1"/>
  <c r="T14" i="10"/>
  <c r="J29" i="1" s="1"/>
  <c r="AA29" i="1" s="1"/>
  <c r="T15" i="10"/>
  <c r="J17" i="1" s="1"/>
  <c r="T16" i="10"/>
  <c r="J30" i="1" s="1"/>
  <c r="AA30" i="1" s="1"/>
  <c r="T17" i="10"/>
  <c r="J13" i="1" s="1"/>
  <c r="T18" i="10"/>
  <c r="J22" i="1" s="1"/>
  <c r="T19" i="10"/>
  <c r="J23" i="1" s="1"/>
  <c r="T20" i="10"/>
  <c r="J16" i="1" s="1"/>
  <c r="T21" i="10"/>
  <c r="J31" i="1" s="1"/>
  <c r="AA31" i="1" s="1"/>
  <c r="T22" i="10"/>
  <c r="T23" i="10"/>
  <c r="T24" i="10"/>
  <c r="J34" i="1" s="1"/>
  <c r="T25" i="10"/>
  <c r="J35" i="1" s="1"/>
  <c r="AA35" i="1" s="1"/>
  <c r="T26" i="10"/>
  <c r="J15" i="1" s="1"/>
  <c r="T27" i="10"/>
  <c r="J36" i="1" s="1"/>
  <c r="AA36" i="1" s="1"/>
  <c r="T28" i="10"/>
  <c r="J37" i="1" s="1"/>
  <c r="AA37" i="1" s="1"/>
  <c r="T8" i="10"/>
  <c r="J10" i="1" s="1"/>
  <c r="J25" i="1" l="1"/>
  <c r="J33" i="1"/>
  <c r="AA33" i="1" s="1"/>
  <c r="J24" i="1"/>
  <c r="J32" i="1"/>
  <c r="AA32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0" i="1"/>
  <c r="T9" i="12" l="1"/>
  <c r="H11" i="1" s="1"/>
  <c r="T10" i="12"/>
  <c r="H12" i="1" s="1"/>
  <c r="T11" i="12"/>
  <c r="H13" i="1" s="1"/>
  <c r="T12" i="12"/>
  <c r="H14" i="1" s="1"/>
  <c r="T13" i="12"/>
  <c r="H15" i="1" s="1"/>
  <c r="T14" i="12"/>
  <c r="H16" i="1" s="1"/>
  <c r="T15" i="12"/>
  <c r="H17" i="1" s="1"/>
  <c r="T16" i="12"/>
  <c r="H18" i="1" s="1"/>
  <c r="T17" i="12"/>
  <c r="H19" i="1" s="1"/>
  <c r="T18" i="12"/>
  <c r="H20" i="1" s="1"/>
  <c r="T19" i="12"/>
  <c r="H21" i="1" s="1"/>
  <c r="T20" i="12"/>
  <c r="H22" i="1" s="1"/>
  <c r="T21" i="12"/>
  <c r="H23" i="1" s="1"/>
  <c r="T22" i="12"/>
  <c r="H24" i="1" s="1"/>
  <c r="T23" i="12"/>
  <c r="H25" i="1" s="1"/>
  <c r="AA25" i="1" s="1"/>
  <c r="T8" i="12"/>
  <c r="H10" i="1" s="1"/>
  <c r="T15" i="18"/>
  <c r="R15" i="18"/>
  <c r="T14" i="18"/>
  <c r="R14" i="18"/>
  <c r="T13" i="18"/>
  <c r="R13" i="18"/>
  <c r="T12" i="18"/>
  <c r="R12" i="18"/>
  <c r="T11" i="18"/>
  <c r="R11" i="18"/>
  <c r="T10" i="18"/>
  <c r="R10" i="18"/>
  <c r="T9" i="18"/>
  <c r="R9" i="18"/>
  <c r="T8" i="18"/>
  <c r="R8" i="18"/>
  <c r="T15" i="17"/>
  <c r="V13" i="1" s="1"/>
  <c r="T14" i="17"/>
  <c r="V11" i="1" s="1"/>
  <c r="T13" i="17"/>
  <c r="V34" i="1" s="1"/>
  <c r="T12" i="17"/>
  <c r="V42" i="1" s="1"/>
  <c r="T11" i="17"/>
  <c r="V27" i="1" s="1"/>
  <c r="T10" i="17"/>
  <c r="V15" i="1" s="1"/>
  <c r="T9" i="17"/>
  <c r="V14" i="1" s="1"/>
  <c r="T8" i="17"/>
  <c r="V10" i="1" s="1"/>
  <c r="T15" i="15"/>
  <c r="R16" i="1" s="1"/>
  <c r="T14" i="15"/>
  <c r="R38" i="1" s="1"/>
  <c r="T13" i="15"/>
  <c r="R23" i="1" s="1"/>
  <c r="T12" i="15"/>
  <c r="R22" i="1" s="1"/>
  <c r="T11" i="15"/>
  <c r="R13" i="1" s="1"/>
  <c r="T10" i="15"/>
  <c r="R34" i="1" s="1"/>
  <c r="T9" i="15"/>
  <c r="R11" i="1" s="1"/>
  <c r="T8" i="15"/>
  <c r="R14" i="1" s="1"/>
  <c r="T15" i="13"/>
  <c r="N13" i="1" s="1"/>
  <c r="T14" i="13"/>
  <c r="N21" i="1" s="1"/>
  <c r="T13" i="13"/>
  <c r="N42" i="1" s="1"/>
  <c r="T12" i="13"/>
  <c r="N27" i="1" s="1"/>
  <c r="T11" i="13"/>
  <c r="N34" i="1" s="1"/>
  <c r="T10" i="13"/>
  <c r="N20" i="1" s="1"/>
  <c r="T9" i="13"/>
  <c r="N23" i="1" s="1"/>
  <c r="T8" i="13"/>
  <c r="N10" i="1" s="1"/>
  <c r="T15" i="11"/>
  <c r="L10" i="1" s="1"/>
  <c r="T14" i="11"/>
  <c r="L38" i="1" s="1"/>
  <c r="AA38" i="1" s="1"/>
  <c r="T13" i="11"/>
  <c r="L23" i="1" s="1"/>
  <c r="T12" i="11"/>
  <c r="L22" i="1" s="1"/>
  <c r="T11" i="11"/>
  <c r="L27" i="1" s="1"/>
  <c r="T10" i="11"/>
  <c r="L34" i="1" s="1"/>
  <c r="T9" i="11"/>
  <c r="L14" i="1" s="1"/>
  <c r="T8" i="11"/>
  <c r="L11" i="1" s="1"/>
  <c r="AA21" i="1" l="1"/>
  <c r="AA42" i="1"/>
  <c r="AA27" i="1"/>
  <c r="AA34" i="1"/>
  <c r="AA24" i="1" l="1"/>
  <c r="AA23" i="1" l="1"/>
  <c r="AA14" i="1"/>
  <c r="AA22" i="1"/>
  <c r="AA18" i="1" l="1"/>
  <c r="AA10" i="1"/>
  <c r="AA13" i="1" l="1"/>
  <c r="AA15" i="1"/>
  <c r="AA17" i="1"/>
  <c r="AA20" i="1"/>
  <c r="AA12" i="1"/>
  <c r="AA11" i="1"/>
  <c r="AA16" i="1"/>
  <c r="AA19" i="1"/>
</calcChain>
</file>

<file path=xl/sharedStrings.xml><?xml version="1.0" encoding="utf-8"?>
<sst xmlns="http://schemas.openxmlformats.org/spreadsheetml/2006/main" count="1288" uniqueCount="718">
  <si>
    <t>Liga</t>
  </si>
  <si>
    <t>Prueba</t>
  </si>
  <si>
    <t>Puntos LIGA</t>
  </si>
  <si>
    <t>Puntuación Prueba</t>
  </si>
  <si>
    <t xml:space="preserve">TOTAL </t>
  </si>
  <si>
    <t>CLUB</t>
  </si>
  <si>
    <t>Nº LICENCIA</t>
  </si>
  <si>
    <t>NOMBRE PILOTO</t>
  </si>
  <si>
    <t>DORSAL LIGA</t>
  </si>
  <si>
    <t>N1000</t>
  </si>
  <si>
    <t>ABSOLUTA</t>
  </si>
  <si>
    <t>1ª P</t>
  </si>
  <si>
    <t>PUNTOS LIGA</t>
  </si>
  <si>
    <t>CLASIFICACIÓN</t>
  </si>
  <si>
    <t>PUNTUACIÓN 
FINAL</t>
  </si>
  <si>
    <t>VALE FAM</t>
  </si>
  <si>
    <t>Nº LICENCIA 
(DNI si esta en trámite)</t>
  </si>
  <si>
    <t>1ª MANGA</t>
  </si>
  <si>
    <t>2ª MANGA</t>
  </si>
  <si>
    <t>3ª MANGA</t>
  </si>
  <si>
    <t>4ªMANGA</t>
  </si>
  <si>
    <t>1ª PEOR PUNTUACION</t>
  </si>
  <si>
    <t>2ª PEOR PUNTUACION</t>
  </si>
  <si>
    <t>FAM2086</t>
  </si>
  <si>
    <t>CATEGORIA UNICA</t>
  </si>
  <si>
    <t>5ªMANGA</t>
  </si>
  <si>
    <t>Clasificacion final</t>
  </si>
  <si>
    <t>Asignacion Puntos liga</t>
  </si>
  <si>
    <t>HERNANDEZ RODERO, JAVIER</t>
  </si>
  <si>
    <t>LIGA FAM F3Jb 2018</t>
  </si>
  <si>
    <t>Juan Ramos Real</t>
  </si>
  <si>
    <t>ALA D3</t>
  </si>
  <si>
    <t>PETIRROJO</t>
  </si>
  <si>
    <t>RAMOS REAL, JUAN</t>
  </si>
  <si>
    <t>GRUPO HALCóN DE VELEROS RC</t>
  </si>
  <si>
    <t>Vale FAM</t>
  </si>
  <si>
    <t>Clasif FINAL</t>
  </si>
  <si>
    <t xml:space="preserve">3ª Prueba 
Torrejon de la Calzada-&gt;Torrejón de la Calzada 24/marzo/2019
</t>
  </si>
  <si>
    <t xml:space="preserve">1ª Prueba Akiru-&gt;Villamanta
 20/enero/2019
</t>
  </si>
  <si>
    <t xml:space="preserve">2ª Prueba 
Los Buitres-&gt;GHV
 24/febrero/2019
       </t>
  </si>
  <si>
    <t xml:space="preserve">4ª Prueba
 Ala D3 -&gt;Villamanta 
07/abril/2019
</t>
  </si>
  <si>
    <t xml:space="preserve">5ª Prueba GHV -&gt;GHV 
28/abril/2019
</t>
  </si>
  <si>
    <t xml:space="preserve">6ª Prueba Petirrojo -&gt;Valdemorillo 
26/mayo/2019
</t>
  </si>
  <si>
    <t xml:space="preserve">7ª Prueba Guadarrama -&gt;Guadarrama 
09/junio/2019
</t>
  </si>
  <si>
    <t xml:space="preserve">8ª Prueba
 Los Gatos-&gt;Venturada 
22/septiem/2019
</t>
  </si>
  <si>
    <t>9ª Prueba Autonómico -&gt;GHV 
01/diciem/2019</t>
  </si>
  <si>
    <t>LIGA FAM F5J FAI 2019 1ª Prueba Akiru-&gt;Villamanta 20/enero/2019</t>
  </si>
  <si>
    <t>LIGA FAM F5J FAI 2019 2ª Prueba Los Buitres-&gt;GHV 24/febrero/19</t>
  </si>
  <si>
    <t>LIGA FAM F5J FAI 2019 3ª Prueba Torrejon de la Calzada-&gt;Torrejón de la Calzada 24/marzo/19</t>
  </si>
  <si>
    <t>LIGA FAM F5J FAI 2019 4ª Prueba Ala D3 -&gt;Villamanta 07/abril/19</t>
  </si>
  <si>
    <t>LIGA FAM F5J FAI 2019 5ª Prueba GHV -&gt;GHV 28/abril/19</t>
  </si>
  <si>
    <t>LIGA FAM F5J FAI 2019 6ª Prueba Petirrojo -&gt;Valdemorillo 26/mayo/19</t>
  </si>
  <si>
    <t>6ªMANGA</t>
  </si>
  <si>
    <t>LIGA FAM F5J FAI 2019 7ª Prueba Guadarrama -&gt;Guadarrama 09/junio/19</t>
  </si>
  <si>
    <t>LIGA FAM F5J FAI 2019 8ª Prueba Los Gatos-&gt;Venturada 22/septiembre/19</t>
  </si>
  <si>
    <t>LIGA FAM F5J FAI 2019 9ª Prueba Autonómico -&gt;GHV 01/diciembre/19</t>
  </si>
  <si>
    <t>CONTRERAS ARGENTO, JULIO ANGEL</t>
  </si>
  <si>
    <t>ORZAES MOLINA, CRISTIAN</t>
  </si>
  <si>
    <t>MEDINA HERRERO, JORGE</t>
  </si>
  <si>
    <t>SANCHO AZNAL, JOSé MARíA</t>
  </si>
  <si>
    <t>ICHASO FRANCO, RAFAEL</t>
  </si>
  <si>
    <t>IGLESIAS GUZMAN, F JAVIER</t>
  </si>
  <si>
    <t>MORENO ROMERO, MARCO A.</t>
  </si>
  <si>
    <t>DURO TUDELA, ANTONIO JESUS</t>
  </si>
  <si>
    <t>DURAN RODRIGUEZ, DANIEL</t>
  </si>
  <si>
    <t>HERNÁNDEZ MATEO, FRANCISCO</t>
  </si>
  <si>
    <t>MIGUEL FERNANDEZ, DAVID</t>
  </si>
  <si>
    <t>DAVILA CASCON, JESUS</t>
  </si>
  <si>
    <t>GARAY HERAS, FRANCISCO JAVIER</t>
  </si>
  <si>
    <t>COBO, ENRIQUE</t>
  </si>
  <si>
    <t>LU.2019.0014</t>
  </si>
  <si>
    <t>FAM4070</t>
  </si>
  <si>
    <t>FAM2499</t>
  </si>
  <si>
    <t>FAM1365</t>
  </si>
  <si>
    <t>LOS BUITRES</t>
  </si>
  <si>
    <t>CLUB AEROMODELISMO ALICANTO DE ILITURGI</t>
  </si>
  <si>
    <t>GRUPO HALCóN DE VELEROS</t>
  </si>
  <si>
    <t>MAJADAHONDA</t>
  </si>
  <si>
    <t>GRUPO HALCON DE VELEROS</t>
  </si>
  <si>
    <t>AKIRU</t>
  </si>
  <si>
    <t>HALCON DE VELEROS</t>
  </si>
  <si>
    <t>RC TORREJóN DE LA CALZADA</t>
  </si>
  <si>
    <t>ALCAUDON</t>
  </si>
  <si>
    <t>R/C MADRID</t>
  </si>
  <si>
    <t>ALAS DE TORREJóN</t>
  </si>
  <si>
    <t>1000.00</t>
  </si>
  <si>
    <t>275.89</t>
  </si>
  <si>
    <t>922.38</t>
  </si>
  <si>
    <t>983.93</t>
  </si>
  <si>
    <t>895.89</t>
  </si>
  <si>
    <t>476.98</t>
  </si>
  <si>
    <t>591.13</t>
  </si>
  <si>
    <t>887.11</t>
  </si>
  <si>
    <t>857.90</t>
  </si>
  <si>
    <t>921.43</t>
  </si>
  <si>
    <t>837.72</t>
  </si>
  <si>
    <t>941.87</t>
  </si>
  <si>
    <t>923.84</t>
  </si>
  <si>
    <t>952.68</t>
  </si>
  <si>
    <t>576.26</t>
  </si>
  <si>
    <t>426.53</t>
  </si>
  <si>
    <t>915.79</t>
  </si>
  <si>
    <t>991.72</t>
  </si>
  <si>
    <t>504.46</t>
  </si>
  <si>
    <t>807.31</t>
  </si>
  <si>
    <t>0.00</t>
  </si>
  <si>
    <t>871.05</t>
  </si>
  <si>
    <t>857.97</t>
  </si>
  <si>
    <t>988.53</t>
  </si>
  <si>
    <t>986.93</t>
  </si>
  <si>
    <t>449.32</t>
  </si>
  <si>
    <t>676.85</t>
  </si>
  <si>
    <t>817.51</t>
  </si>
  <si>
    <t>866.72</t>
  </si>
  <si>
    <t>913.17</t>
  </si>
  <si>
    <t>859.36</t>
  </si>
  <si>
    <t>504.55</t>
  </si>
  <si>
    <t>928.95</t>
  </si>
  <si>
    <t>893.48</t>
  </si>
  <si>
    <t>748.46</t>
  </si>
  <si>
    <t>263.37</t>
  </si>
  <si>
    <t>557.87</t>
  </si>
  <si>
    <t>739.90</t>
  </si>
  <si>
    <t>904.21</t>
  </si>
  <si>
    <t>929.64</t>
  </si>
  <si>
    <t>88.48</t>
  </si>
  <si>
    <t>245.57</t>
  </si>
  <si>
    <t>850.88</t>
  </si>
  <si>
    <t>853.84</t>
  </si>
  <si>
    <t>924.10</t>
  </si>
  <si>
    <t>341.56</t>
  </si>
  <si>
    <t>613.78</t>
  </si>
  <si>
    <t>865.79</t>
  </si>
  <si>
    <t>932.60</t>
  </si>
  <si>
    <t>826.16</t>
  </si>
  <si>
    <t>901.03</t>
  </si>
  <si>
    <t>381.28</t>
  </si>
  <si>
    <t>803.47</t>
  </si>
  <si>
    <t>783.11</t>
  </si>
  <si>
    <t>943.04</t>
  </si>
  <si>
    <t>469.41</t>
  </si>
  <si>
    <t>492.85</t>
  </si>
  <si>
    <t>729.82</t>
  </si>
  <si>
    <t>928.39</t>
  </si>
  <si>
    <t>863.41</t>
  </si>
  <si>
    <t>959.85</t>
  </si>
  <si>
    <t>567.49</t>
  </si>
  <si>
    <t>837.41</t>
  </si>
  <si>
    <t>755.52</t>
  </si>
  <si>
    <t>807.14</t>
  </si>
  <si>
    <t>270.58</t>
  </si>
  <si>
    <t>484.06</t>
  </si>
  <si>
    <t>408.87</t>
  </si>
  <si>
    <t>847.51</t>
  </si>
  <si>
    <t>834.07</t>
  </si>
  <si>
    <t>855.36</t>
  </si>
  <si>
    <t>226.60</t>
  </si>
  <si>
    <t>556.02</t>
  </si>
  <si>
    <t>123.57</t>
  </si>
  <si>
    <t>85.90</t>
  </si>
  <si>
    <t>5000.00</t>
  </si>
  <si>
    <t>4802.20</t>
  </si>
  <si>
    <t>4666.44</t>
  </si>
  <si>
    <t>4232.37</t>
  </si>
  <si>
    <t>4219.28</t>
  </si>
  <si>
    <t>4153.80</t>
  </si>
  <si>
    <t>4133.61</t>
  </si>
  <si>
    <t>4128.76</t>
  </si>
  <si>
    <t>3819.32</t>
  </si>
  <si>
    <t>3584.16</t>
  </si>
  <si>
    <t>3525.58</t>
  </si>
  <si>
    <t>3491.88</t>
  </si>
  <si>
    <t>3481.47</t>
  </si>
  <si>
    <t>3451.62</t>
  </si>
  <si>
    <t>2945.81</t>
  </si>
  <si>
    <t>992.09</t>
  </si>
  <si>
    <t>NO FAM</t>
  </si>
  <si>
    <t>E-1023</t>
  </si>
  <si>
    <t>E-1024</t>
  </si>
  <si>
    <t>E-1025</t>
  </si>
  <si>
    <t>E-1026</t>
  </si>
  <si>
    <t>E-1027</t>
  </si>
  <si>
    <t>E-1028</t>
  </si>
  <si>
    <t>E-1029</t>
  </si>
  <si>
    <t>E-1030</t>
  </si>
  <si>
    <t>E-1031</t>
  </si>
  <si>
    <t>E-1032</t>
  </si>
  <si>
    <t>E-1033</t>
  </si>
  <si>
    <t>E-1034</t>
  </si>
  <si>
    <t>E-1035</t>
  </si>
  <si>
    <t>Julio Angel Contreras</t>
  </si>
  <si>
    <t>Jorge Medina</t>
  </si>
  <si>
    <t>Adolfo Asensio Gomez</t>
  </si>
  <si>
    <t>Angel Cristóbal</t>
  </si>
  <si>
    <t>Alejandro Martinez</t>
  </si>
  <si>
    <t xml:space="preserve">Juanjo Almazán </t>
  </si>
  <si>
    <t>Javier Iglesias</t>
  </si>
  <si>
    <t>Óscar Lopes</t>
  </si>
  <si>
    <t>Javier Hernadez Rodero</t>
  </si>
  <si>
    <t>David Miguel Fernandez</t>
  </si>
  <si>
    <t>Jesus Davila Cascon</t>
  </si>
  <si>
    <t>Rafael Ichaso Franco</t>
  </si>
  <si>
    <t>Daniel Duran Rodriguez</t>
  </si>
  <si>
    <t xml:space="preserve">JOSE BLASCO </t>
  </si>
  <si>
    <t>Vicent Lozano</t>
  </si>
  <si>
    <t>Alex Casals</t>
  </si>
  <si>
    <t>ANTONIO JAVIER MORENO GARCIA</t>
  </si>
  <si>
    <t>José M. Sancho</t>
  </si>
  <si>
    <t>GASPAR MATEU</t>
  </si>
  <si>
    <t>Pepe Muralla</t>
  </si>
  <si>
    <t>No-FAM</t>
  </si>
  <si>
    <t xml:space="preserve">NO </t>
  </si>
  <si>
    <t>E-1115</t>
  </si>
  <si>
    <t>E-1116</t>
  </si>
  <si>
    <t>E-1117</t>
  </si>
  <si>
    <t>E-1118</t>
  </si>
  <si>
    <t>E-1119</t>
  </si>
  <si>
    <t>E-1120</t>
  </si>
  <si>
    <t>E-1121</t>
  </si>
  <si>
    <t>E-1122</t>
  </si>
  <si>
    <t>E-1123</t>
  </si>
  <si>
    <t>E-1124</t>
  </si>
  <si>
    <t>E-1125</t>
  </si>
  <si>
    <t>E-1126</t>
  </si>
  <si>
    <t>E-1127</t>
  </si>
  <si>
    <t>CASALS OLIVER, ALEJANDRO</t>
  </si>
  <si>
    <t>CRISTóBAL, ANGEL</t>
  </si>
  <si>
    <t>SILVA POBLADOR, PEDRO VICENTE</t>
  </si>
  <si>
    <t>RODRíGUEZ CAMPOS, ALEJANDRO</t>
  </si>
  <si>
    <t>SáNCHEZ RODRIGUEZ, LEOPOLDO</t>
  </si>
  <si>
    <t>GRUPO HALCON</t>
  </si>
  <si>
    <t>TORREJóN DE LA CALZADA</t>
  </si>
  <si>
    <t>CLUB TORREJóN RC</t>
  </si>
  <si>
    <t>592.80</t>
  </si>
  <si>
    <t>969.53</t>
  </si>
  <si>
    <t>956.60</t>
  </si>
  <si>
    <t>644.87</t>
  </si>
  <si>
    <t>970.51</t>
  </si>
  <si>
    <t>661.13</t>
  </si>
  <si>
    <t>487.18</t>
  </si>
  <si>
    <t>761.77</t>
  </si>
  <si>
    <t>735.90</t>
  </si>
  <si>
    <t>858.97</t>
  </si>
  <si>
    <t>846.15</t>
  </si>
  <si>
    <t>776.60</t>
  </si>
  <si>
    <t>964.54</t>
  </si>
  <si>
    <t>594.86</t>
  </si>
  <si>
    <t>592.66</t>
  </si>
  <si>
    <t>409.09</t>
  </si>
  <si>
    <t>622.38</t>
  </si>
  <si>
    <t>372.34</t>
  </si>
  <si>
    <t>437.94</t>
  </si>
  <si>
    <t>667.02</t>
  </si>
  <si>
    <t>604.85</t>
  </si>
  <si>
    <t>297.37</t>
  </si>
  <si>
    <t>653.32</t>
  </si>
  <si>
    <t>438.36</t>
  </si>
  <si>
    <t>496.05</t>
  </si>
  <si>
    <t>511.06</t>
  </si>
  <si>
    <t>352.63</t>
  </si>
  <si>
    <t>250.00</t>
  </si>
  <si>
    <t>276.32</t>
  </si>
  <si>
    <t>980.95</t>
  </si>
  <si>
    <t>894.83</t>
  </si>
  <si>
    <t>750.92</t>
  </si>
  <si>
    <t>960.95</t>
  </si>
  <si>
    <t>553.51</t>
  </si>
  <si>
    <t>249.52</t>
  </si>
  <si>
    <t>333.03</t>
  </si>
  <si>
    <t>885.71</t>
  </si>
  <si>
    <t>777.15</t>
  </si>
  <si>
    <t>620.97</t>
  </si>
  <si>
    <t>861.29</t>
  </si>
  <si>
    <t>854.03</t>
  </si>
  <si>
    <t>692.88</t>
  </si>
  <si>
    <t>997.19</t>
  </si>
  <si>
    <t>846.44</t>
  </si>
  <si>
    <t>711.29</t>
  </si>
  <si>
    <t>545.32</t>
  </si>
  <si>
    <t>528.70</t>
  </si>
  <si>
    <t>581.43</t>
  </si>
  <si>
    <t>815.96</t>
  </si>
  <si>
    <t>438.11</t>
  </si>
  <si>
    <t>941.37</t>
  </si>
  <si>
    <t>725.08</t>
  </si>
  <si>
    <t>507.55</t>
  </si>
  <si>
    <t>4604.25</t>
  </si>
  <si>
    <t>4485.33</t>
  </si>
  <si>
    <t>4400.22</t>
  </si>
  <si>
    <t>4181.60</t>
  </si>
  <si>
    <t>4055.69</t>
  </si>
  <si>
    <t>4031.47</t>
  </si>
  <si>
    <t>3626.12</t>
  </si>
  <si>
    <t>3406.70</t>
  </si>
  <si>
    <t>3404.52</t>
  </si>
  <si>
    <t>3308.30</t>
  </si>
  <si>
    <t>3212.79</t>
  </si>
  <si>
    <t>1573.23</t>
  </si>
  <si>
    <t>FAM1696</t>
  </si>
  <si>
    <t>FAM1723</t>
  </si>
  <si>
    <t>FAM2588</t>
  </si>
  <si>
    <t>FAM2584</t>
  </si>
  <si>
    <t>FAM2586</t>
  </si>
  <si>
    <t>E-1190</t>
  </si>
  <si>
    <t>E-1191</t>
  </si>
  <si>
    <t>E-1192</t>
  </si>
  <si>
    <t>E-1193</t>
  </si>
  <si>
    <t>E-1194</t>
  </si>
  <si>
    <t>E-1195</t>
  </si>
  <si>
    <t>E-1196</t>
  </si>
  <si>
    <t>E-1197</t>
  </si>
  <si>
    <t>E-1198</t>
  </si>
  <si>
    <t>E-1199</t>
  </si>
  <si>
    <t>E-1200</t>
  </si>
  <si>
    <t>E-1201</t>
  </si>
  <si>
    <t>ASENSIO GOMEZ, ADOLFO</t>
  </si>
  <si>
    <t>MARTíNEZ, ALEJANDRO</t>
  </si>
  <si>
    <t>MORENO GARCIA, ANTONIO JAVIER</t>
  </si>
  <si>
    <t>MAYOR REDONDO, JAVIER</t>
  </si>
  <si>
    <t>MATEU ESCORIHUELA, GASPAR</t>
  </si>
  <si>
    <t>TIRADO BRAVO, ANTONIO</t>
  </si>
  <si>
    <t>BLASCO PALAGUERRI, JOSE</t>
  </si>
  <si>
    <t>MURALLA, PEPE</t>
  </si>
  <si>
    <t>DELGADO ALVAREZ, FERNANDO</t>
  </si>
  <si>
    <t>NUEVALOS APARISI, JOSE EMILIO</t>
  </si>
  <si>
    <t>950.69</t>
  </si>
  <si>
    <t>923.76</t>
  </si>
  <si>
    <t>874.88</t>
  </si>
  <si>
    <t>597.91</t>
  </si>
  <si>
    <t>868.38</t>
  </si>
  <si>
    <t>987.58</t>
  </si>
  <si>
    <t>528.18</t>
  </si>
  <si>
    <t>698.10</t>
  </si>
  <si>
    <t>450.69</t>
  </si>
  <si>
    <t>813.80</t>
  </si>
  <si>
    <t>586.51</t>
  </si>
  <si>
    <t>796.15</t>
  </si>
  <si>
    <t>641.00</t>
  </si>
  <si>
    <t>693.42</t>
  </si>
  <si>
    <t>834.77</t>
  </si>
  <si>
    <t>608.13</t>
  </si>
  <si>
    <t>837.63</t>
  </si>
  <si>
    <t>768.88</t>
  </si>
  <si>
    <t>920.35</t>
  </si>
  <si>
    <t>944.24</t>
  </si>
  <si>
    <t>903.80</t>
  </si>
  <si>
    <t>895.41</t>
  </si>
  <si>
    <t>703.44</t>
  </si>
  <si>
    <t>778.78</t>
  </si>
  <si>
    <t>897.62</t>
  </si>
  <si>
    <t>883.99</t>
  </si>
  <si>
    <t>815.77</t>
  </si>
  <si>
    <t>847.14</t>
  </si>
  <si>
    <t>646.07</t>
  </si>
  <si>
    <t>878.20</t>
  </si>
  <si>
    <t>839.93</t>
  </si>
  <si>
    <t>345.32</t>
  </si>
  <si>
    <t>997.33</t>
  </si>
  <si>
    <t>752.71</t>
  </si>
  <si>
    <t>375.45</t>
  </si>
  <si>
    <t>474.73</t>
  </si>
  <si>
    <t>429.21</t>
  </si>
  <si>
    <t>371.33</t>
  </si>
  <si>
    <t>767.59</t>
  </si>
  <si>
    <t>944.54</t>
  </si>
  <si>
    <t>782.72</t>
  </si>
  <si>
    <t>454.87</t>
  </si>
  <si>
    <t>531.59</t>
  </si>
  <si>
    <t>566.19</t>
  </si>
  <si>
    <t>320.21</t>
  </si>
  <si>
    <t>260.02</t>
  </si>
  <si>
    <t>565.65</t>
  </si>
  <si>
    <t>500.88</t>
  </si>
  <si>
    <t>932.61</t>
  </si>
  <si>
    <t>898.07</t>
  </si>
  <si>
    <t>800.36</t>
  </si>
  <si>
    <t>994.18</t>
  </si>
  <si>
    <t>896.31</t>
  </si>
  <si>
    <t>906.82</t>
  </si>
  <si>
    <t>646.42</t>
  </si>
  <si>
    <t>829.14</t>
  </si>
  <si>
    <t>847.12</t>
  </si>
  <si>
    <t>524.60</t>
  </si>
  <si>
    <t>679.86</t>
  </si>
  <si>
    <t>983.30</t>
  </si>
  <si>
    <t>975.04</t>
  </si>
  <si>
    <t>692.45</t>
  </si>
  <si>
    <t>966.92</t>
  </si>
  <si>
    <t>967.80</t>
  </si>
  <si>
    <t>950.85</t>
  </si>
  <si>
    <t>988.13</t>
  </si>
  <si>
    <t>902.54</t>
  </si>
  <si>
    <t>986.44</t>
  </si>
  <si>
    <t>863.60</t>
  </si>
  <si>
    <t>590.33</t>
  </si>
  <si>
    <t>843.99</t>
  </si>
  <si>
    <t>922.88</t>
  </si>
  <si>
    <t>858.47</t>
  </si>
  <si>
    <t>946.29</t>
  </si>
  <si>
    <t>123.83</t>
  </si>
  <si>
    <t>993.18</t>
  </si>
  <si>
    <t>173.03</t>
  </si>
  <si>
    <t>820.97</t>
  </si>
  <si>
    <t>3966.92</t>
  </si>
  <si>
    <t>3868.37</t>
  </si>
  <si>
    <t>3835.80</t>
  </si>
  <si>
    <t>3787.26</t>
  </si>
  <si>
    <t>3770.29</t>
  </si>
  <si>
    <t>3691.57</t>
  </si>
  <si>
    <t>3668.99</t>
  </si>
  <si>
    <t>3566.72</t>
  </si>
  <si>
    <t>3508.80</t>
  </si>
  <si>
    <t>3425.12</t>
  </si>
  <si>
    <t>3325.68</t>
  </si>
  <si>
    <t>3256.28</t>
  </si>
  <si>
    <t>3185.67</t>
  </si>
  <si>
    <t>3147.81</t>
  </si>
  <si>
    <t>3016.50</t>
  </si>
  <si>
    <t>2817.67</t>
  </si>
  <si>
    <t>2811.25</t>
  </si>
  <si>
    <t>2743.31</t>
  </si>
  <si>
    <t>2696.37</t>
  </si>
  <si>
    <t>2000.00</t>
  </si>
  <si>
    <t>018-24313071</t>
  </si>
  <si>
    <t>L.2017.0508</t>
  </si>
  <si>
    <t>712/2019</t>
  </si>
  <si>
    <t>MAYOR REDONDO, Javier</t>
  </si>
  <si>
    <t>Aerom. Guadalajara</t>
  </si>
  <si>
    <t>020-24322785</t>
  </si>
  <si>
    <t>CASH</t>
  </si>
  <si>
    <t>TORRE CASINOS</t>
  </si>
  <si>
    <t>XALOC</t>
  </si>
  <si>
    <t>CLUB VELEROS CERCEDILLA</t>
  </si>
  <si>
    <t>CLUB AEROMODELISMO LINARES</t>
  </si>
  <si>
    <t>PEGO</t>
  </si>
  <si>
    <t>CAMACHO SOSA-DIAS, JORGE</t>
  </si>
  <si>
    <t>988.10</t>
  </si>
  <si>
    <t>965.19</t>
  </si>
  <si>
    <t>928.57</t>
  </si>
  <si>
    <t>898.81</t>
  </si>
  <si>
    <t>785.71</t>
  </si>
  <si>
    <t>947.78</t>
  </si>
  <si>
    <t>875.85</t>
  </si>
  <si>
    <t>960.84</t>
  </si>
  <si>
    <t>926.02</t>
  </si>
  <si>
    <t>979.59</t>
  </si>
  <si>
    <t>955.63</t>
  </si>
  <si>
    <t>1.71</t>
  </si>
  <si>
    <t>918.94</t>
  </si>
  <si>
    <t>424.32</t>
  </si>
  <si>
    <t>191.33</t>
  </si>
  <si>
    <t>931.74</t>
  </si>
  <si>
    <t>179.42</t>
  </si>
  <si>
    <t>975.53</t>
  </si>
  <si>
    <t>952.69</t>
  </si>
  <si>
    <t>918.66</t>
  </si>
  <si>
    <t>975.24</t>
  </si>
  <si>
    <t>858.08</t>
  </si>
  <si>
    <t>861.18</t>
  </si>
  <si>
    <t>880.91</t>
  </si>
  <si>
    <t>932.80</t>
  </si>
  <si>
    <t>318.11</t>
  </si>
  <si>
    <t>974.72</t>
  </si>
  <si>
    <t>959.57</t>
  </si>
  <si>
    <t>340.91</t>
  </si>
  <si>
    <t>709.16</t>
  </si>
  <si>
    <t>905.12</t>
  </si>
  <si>
    <t>989.41</t>
  </si>
  <si>
    <t>959.40</t>
  </si>
  <si>
    <t>684.82</t>
  </si>
  <si>
    <t>897.69</t>
  </si>
  <si>
    <t>989.58</t>
  </si>
  <si>
    <t>613.79</t>
  </si>
  <si>
    <t>886.14</t>
  </si>
  <si>
    <t>660.35</t>
  </si>
  <si>
    <t>963.70</t>
  </si>
  <si>
    <t>975.38</t>
  </si>
  <si>
    <t>527.65</t>
  </si>
  <si>
    <t>900.17</t>
  </si>
  <si>
    <t>960.28</t>
  </si>
  <si>
    <t>448.66</t>
  </si>
  <si>
    <t>923.77</t>
  </si>
  <si>
    <t>854.37</t>
  </si>
  <si>
    <t>662.89</t>
  </si>
  <si>
    <t>729.58</t>
  </si>
  <si>
    <t>215.91</t>
  </si>
  <si>
    <t>740.32</t>
  </si>
  <si>
    <t>261.34</t>
  </si>
  <si>
    <t>318.18</t>
  </si>
  <si>
    <t>4967.69</t>
  </si>
  <si>
    <t>4934.29</t>
  </si>
  <si>
    <t>4812.41</t>
  </si>
  <si>
    <t>4762.26</t>
  </si>
  <si>
    <t>4761.32</t>
  </si>
  <si>
    <t>4448.87</t>
  </si>
  <si>
    <t>4408.39</t>
  </si>
  <si>
    <t>4144.86</t>
  </si>
  <si>
    <t>4120.44</t>
  </si>
  <si>
    <t>3568.34</t>
  </si>
  <si>
    <t>3319.84</t>
  </si>
  <si>
    <t>315.84</t>
  </si>
  <si>
    <t>996.78</t>
  </si>
  <si>
    <t>981.43</t>
  </si>
  <si>
    <t>413.31</t>
  </si>
  <si>
    <t>996.49</t>
  </si>
  <si>
    <t>928.40</t>
  </si>
  <si>
    <t>989.19</t>
  </si>
  <si>
    <t>859.42</t>
  </si>
  <si>
    <t>961.17</t>
  </si>
  <si>
    <t>476.76</t>
  </si>
  <si>
    <t>339.77</t>
  </si>
  <si>
    <t>518.99</t>
  </si>
  <si>
    <t>984.11</t>
  </si>
  <si>
    <t>925.89</t>
  </si>
  <si>
    <t>937.66</t>
  </si>
  <si>
    <t>868.35</t>
  </si>
  <si>
    <t>494.85</t>
  </si>
  <si>
    <t>382.47</t>
  </si>
  <si>
    <t>900.24</t>
  </si>
  <si>
    <t>296.30</t>
  </si>
  <si>
    <t>727.51</t>
  </si>
  <si>
    <t>810.44</t>
  </si>
  <si>
    <t>915.29</t>
  </si>
  <si>
    <t>721.12</t>
  </si>
  <si>
    <t>965.08</t>
  </si>
  <si>
    <t>580.52</t>
  </si>
  <si>
    <t>901.27</t>
  </si>
  <si>
    <t>794.97</t>
  </si>
  <si>
    <t>449.36</t>
  </si>
  <si>
    <t>500.66</t>
  </si>
  <si>
    <t>954.86</t>
  </si>
  <si>
    <t>247.99</t>
  </si>
  <si>
    <t>874.26</t>
  </si>
  <si>
    <t>895.97</t>
  </si>
  <si>
    <t>433.70</t>
  </si>
  <si>
    <t>578.21</t>
  </si>
  <si>
    <t>826.23</t>
  </si>
  <si>
    <t>810.79</t>
  </si>
  <si>
    <t>534.70</t>
  </si>
  <si>
    <t>883.95</t>
  </si>
  <si>
    <t>356.35</t>
  </si>
  <si>
    <t>597.61</t>
  </si>
  <si>
    <t>419.08</t>
  </si>
  <si>
    <t>990.02</t>
  </si>
  <si>
    <t>514.14</t>
  </si>
  <si>
    <t>773.69</t>
  </si>
  <si>
    <t>565.75</t>
  </si>
  <si>
    <t>611.60</t>
  </si>
  <si>
    <t>422.49</t>
  </si>
  <si>
    <t>579.38</t>
  </si>
  <si>
    <t>735.22</t>
  </si>
  <si>
    <t>418.05</t>
  </si>
  <si>
    <t>583.00</t>
  </si>
  <si>
    <t>132.03</t>
  </si>
  <si>
    <t>543.27</t>
  </si>
  <si>
    <t>603.48</t>
  </si>
  <si>
    <t>905.56</t>
  </si>
  <si>
    <t>366.43</t>
  </si>
  <si>
    <t>309.73</t>
  </si>
  <si>
    <t>164.52</t>
  </si>
  <si>
    <t>785.38</t>
  </si>
  <si>
    <t>792.59</t>
  </si>
  <si>
    <t>503.51</t>
  </si>
  <si>
    <t>683.02</t>
  </si>
  <si>
    <t>508.73</t>
  </si>
  <si>
    <t>97.89</t>
  </si>
  <si>
    <t>506.77</t>
  </si>
  <si>
    <t>423.57</t>
  </si>
  <si>
    <t>346.22</t>
  </si>
  <si>
    <t>4974.70</t>
  </si>
  <si>
    <t>4738.18</t>
  </si>
  <si>
    <t>4503.10</t>
  </si>
  <si>
    <t>4087.03</t>
  </si>
  <si>
    <t>4074.60</t>
  </si>
  <si>
    <t>3742.50</t>
  </si>
  <si>
    <t>3737.00</t>
  </si>
  <si>
    <t>3653.28</t>
  </si>
  <si>
    <t>3455.20</t>
  </si>
  <si>
    <t>3320.09</t>
  </si>
  <si>
    <t>3279.92</t>
  </si>
  <si>
    <t>2551.73</t>
  </si>
  <si>
    <t>2468.31</t>
  </si>
  <si>
    <t>336.96</t>
  </si>
  <si>
    <t>817.50</t>
  </si>
  <si>
    <t>278.33</t>
  </si>
  <si>
    <t>923.45</t>
  </si>
  <si>
    <t>E-1229</t>
  </si>
  <si>
    <t>E-1230</t>
  </si>
  <si>
    <t>E-1231</t>
  </si>
  <si>
    <t>E-1232</t>
  </si>
  <si>
    <t>E-1233</t>
  </si>
  <si>
    <t>E-1234</t>
  </si>
  <si>
    <t>E-1235</t>
  </si>
  <si>
    <t>E-1236</t>
  </si>
  <si>
    <t>E-1237</t>
  </si>
  <si>
    <t>E-1238</t>
  </si>
  <si>
    <t>E-1239</t>
  </si>
  <si>
    <t>E-1240</t>
  </si>
  <si>
    <t>E-1241</t>
  </si>
  <si>
    <t>E-1310</t>
  </si>
  <si>
    <t>E-1311</t>
  </si>
  <si>
    <t>E-1312</t>
  </si>
  <si>
    <t>E-1313</t>
  </si>
  <si>
    <t>E-1314</t>
  </si>
  <si>
    <t>E-1315</t>
  </si>
  <si>
    <t>E-1316</t>
  </si>
  <si>
    <t>E-1317</t>
  </si>
  <si>
    <t>E-1318</t>
  </si>
  <si>
    <t>E-1319</t>
  </si>
  <si>
    <t>E-1320</t>
  </si>
  <si>
    <t>E-1321</t>
  </si>
  <si>
    <t>E-1322</t>
  </si>
  <si>
    <t>E-1323</t>
  </si>
  <si>
    <t>E-1324</t>
  </si>
  <si>
    <t>E-1325</t>
  </si>
  <si>
    <t>E-1326</t>
  </si>
  <si>
    <t>E-1327</t>
  </si>
  <si>
    <t>E-1328</t>
  </si>
  <si>
    <t>E-1329</t>
  </si>
  <si>
    <t>E-1330</t>
  </si>
  <si>
    <t>E-1331</t>
  </si>
  <si>
    <t>E-1332</t>
  </si>
  <si>
    <t>E-1333</t>
  </si>
  <si>
    <t>E-1334</t>
  </si>
  <si>
    <t>E-1335</t>
  </si>
  <si>
    <t>E-1336</t>
  </si>
  <si>
    <t>E-1337</t>
  </si>
  <si>
    <t>E-1338</t>
  </si>
  <si>
    <t>E-1339</t>
  </si>
  <si>
    <t>E-1340</t>
  </si>
  <si>
    <t>E-1341</t>
  </si>
  <si>
    <t>HALCóN DE VELEROS</t>
  </si>
  <si>
    <t xml:space="preserve">  </t>
  </si>
  <si>
    <t>906.34</t>
  </si>
  <si>
    <t>854.53</t>
  </si>
  <si>
    <t>809.25</t>
  </si>
  <si>
    <t>790.92</t>
  </si>
  <si>
    <t>882.47</t>
  </si>
  <si>
    <t>665.70</t>
  </si>
  <si>
    <t>626.20</t>
  </si>
  <si>
    <t>653.74</t>
  </si>
  <si>
    <t>393.57</t>
  </si>
  <si>
    <t>382.85</t>
  </si>
  <si>
    <t>993.01</t>
  </si>
  <si>
    <t>576.60</t>
  </si>
  <si>
    <t>888.13</t>
  </si>
  <si>
    <t>904.52</t>
  </si>
  <si>
    <t>554.59</t>
  </si>
  <si>
    <t>998.23</t>
  </si>
  <si>
    <t>626.06</t>
  </si>
  <si>
    <t>994.72</t>
  </si>
  <si>
    <t>870.74</t>
  </si>
  <si>
    <t>836.43</t>
  </si>
  <si>
    <t>832.30</t>
  </si>
  <si>
    <t>523.48</t>
  </si>
  <si>
    <t>547.60</t>
  </si>
  <si>
    <t>542.00</t>
  </si>
  <si>
    <t>978.70</t>
  </si>
  <si>
    <t>985.18</t>
  </si>
  <si>
    <t>952.51</t>
  </si>
  <si>
    <t>594.76</t>
  </si>
  <si>
    <t>451.81</t>
  </si>
  <si>
    <t>897.96</t>
  </si>
  <si>
    <t>906.71</t>
  </si>
  <si>
    <t>923.79</t>
  </si>
  <si>
    <t>642.79</t>
  </si>
  <si>
    <t>623.35</t>
  </si>
  <si>
    <t>425.91</t>
  </si>
  <si>
    <t>619.01</t>
  </si>
  <si>
    <t>745.39</t>
  </si>
  <si>
    <t>510.92</t>
  </si>
  <si>
    <t>889.48</t>
  </si>
  <si>
    <t>587.45</t>
  </si>
  <si>
    <t>541.42</t>
  </si>
  <si>
    <t>903.69</t>
  </si>
  <si>
    <t>249.36</t>
  </si>
  <si>
    <t>242.74</t>
  </si>
  <si>
    <t>785.15</t>
  </si>
  <si>
    <t>776.17</t>
  </si>
  <si>
    <t>538.00</t>
  </si>
  <si>
    <t>374.04</t>
  </si>
  <si>
    <t>322.78</t>
  </si>
  <si>
    <t>574.67</t>
  </si>
  <si>
    <t>539.11</t>
  </si>
  <si>
    <t>784.08</t>
  </si>
  <si>
    <t>537.05</t>
  </si>
  <si>
    <t>484.09</t>
  </si>
  <si>
    <t>542.36</t>
  </si>
  <si>
    <t>500.60</t>
  </si>
  <si>
    <t>614.02</t>
  </si>
  <si>
    <t>658.41</t>
  </si>
  <si>
    <t>642.04</t>
  </si>
  <si>
    <t>4692.00</t>
  </si>
  <si>
    <t>4473.54</t>
  </si>
  <si>
    <t>4348.72</t>
  </si>
  <si>
    <t>4254.91</t>
  </si>
  <si>
    <t>4205.69</t>
  </si>
  <si>
    <t>3630.54</t>
  </si>
  <si>
    <t>3587.74</t>
  </si>
  <si>
    <t>3492.10</t>
  </si>
  <si>
    <t>3099.56</t>
  </si>
  <si>
    <t>3088.65</t>
  </si>
  <si>
    <t>2957.43</t>
  </si>
  <si>
    <t>DORSAL</t>
  </si>
  <si>
    <t>Nombre</t>
  </si>
  <si>
    <t>Pts</t>
  </si>
  <si>
    <t>Pos liga</t>
  </si>
  <si>
    <t>E-1450</t>
  </si>
  <si>
    <t>E-1451</t>
  </si>
  <si>
    <t>E-1452</t>
  </si>
  <si>
    <t>E-1453</t>
  </si>
  <si>
    <t>E-1454</t>
  </si>
  <si>
    <t>E-1455</t>
  </si>
  <si>
    <t>E-1456</t>
  </si>
  <si>
    <t>E-1457</t>
  </si>
  <si>
    <t>E-1458</t>
  </si>
  <si>
    <t>E-1459</t>
  </si>
  <si>
    <t>E-1460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</si>
</sst>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h:mm;@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indexed="8"/>
      <name val="Calibri"/>
      <family val="2"/>
    </font>
    <font>
      <i/>
      <sz val="16"/>
      <color indexed="8"/>
      <name val="Calibri"/>
      <family val="2"/>
    </font>
    <font>
      <sz val="12"/>
      <color rgb="FFFF0000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rgb="FF333333"/>
      <name val="Arial"/>
      <family val="2"/>
    </font>
    <font>
      <sz val="10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222">
    <xf numFmtId="0" fontId="0" fillId="0" borderId="0"/>
    <xf numFmtId="0" fontId="6" fillId="0" borderId="0"/>
    <xf numFmtId="0" fontId="11" fillId="0" borderId="0"/>
    <xf numFmtId="0" fontId="6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25" applyNumberFormat="0" applyAlignment="0" applyProtection="0"/>
    <xf numFmtId="0" fontId="24" fillId="16" borderId="26" applyNumberFormat="0" applyAlignment="0" applyProtection="0"/>
    <xf numFmtId="0" fontId="25" fillId="16" borderId="25" applyNumberFormat="0" applyAlignment="0" applyProtection="0"/>
    <xf numFmtId="0" fontId="26" fillId="0" borderId="27" applyNumberFormat="0" applyFill="0" applyAlignment="0" applyProtection="0"/>
    <xf numFmtId="0" fontId="27" fillId="1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31" fillId="42" borderId="0" applyNumberFormat="0" applyBorder="0" applyAlignment="0" applyProtection="0"/>
    <xf numFmtId="0" fontId="5" fillId="0" borderId="0"/>
    <xf numFmtId="0" fontId="5" fillId="18" borderId="29" applyNumberFormat="0" applyFont="0" applyAlignment="0" applyProtection="0"/>
    <xf numFmtId="0" fontId="4" fillId="0" borderId="0"/>
    <xf numFmtId="0" fontId="4" fillId="18" borderId="29" applyNumberFormat="0" applyFont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0" borderId="0"/>
    <xf numFmtId="0" fontId="4" fillId="18" borderId="29" applyNumberFormat="0" applyFont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0" borderId="0"/>
    <xf numFmtId="0" fontId="4" fillId="18" borderId="29" applyNumberFormat="0" applyFont="0" applyAlignment="0" applyProtection="0"/>
    <xf numFmtId="0" fontId="3" fillId="0" borderId="0"/>
    <xf numFmtId="0" fontId="3" fillId="18" borderId="29" applyNumberFormat="0" applyFont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29" applyNumberFormat="0" applyFont="0" applyAlignment="0" applyProtection="0"/>
    <xf numFmtId="0" fontId="2" fillId="0" borderId="0"/>
    <xf numFmtId="0" fontId="2" fillId="18" borderId="2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2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29" applyNumberFormat="0" applyFont="0" applyAlignment="0" applyProtection="0"/>
    <xf numFmtId="0" fontId="2" fillId="0" borderId="0"/>
    <xf numFmtId="0" fontId="2" fillId="18" borderId="2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29" applyNumberFormat="0" applyFont="0" applyAlignment="0" applyProtection="0"/>
    <xf numFmtId="0" fontId="2" fillId="0" borderId="0"/>
    <xf numFmtId="0" fontId="2" fillId="18" borderId="2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2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29" applyNumberFormat="0" applyFont="0" applyAlignment="0" applyProtection="0"/>
    <xf numFmtId="0" fontId="2" fillId="0" borderId="0"/>
    <xf numFmtId="0" fontId="2" fillId="18" borderId="2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2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177">
    <xf numFmtId="0" fontId="0" fillId="0" borderId="0" xfId="0"/>
    <xf numFmtId="0" fontId="7" fillId="0" borderId="0" xfId="0" applyFont="1"/>
    <xf numFmtId="1" fontId="7" fillId="3" borderId="2" xfId="0" applyNumberFormat="1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1" xfId="0" applyBorder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1" fillId="0" borderId="0" xfId="2"/>
    <xf numFmtId="0" fontId="7" fillId="0" borderId="0" xfId="2" applyFont="1"/>
    <xf numFmtId="0" fontId="7" fillId="0" borderId="0" xfId="2" applyFont="1" applyBorder="1" applyAlignment="1"/>
    <xf numFmtId="0" fontId="7" fillId="6" borderId="3" xfId="0" applyFont="1" applyFill="1" applyBorder="1" applyAlignment="1">
      <alignment horizontal="center" vertical="center" wrapText="1"/>
    </xf>
    <xf numFmtId="0" fontId="14" fillId="4" borderId="3" xfId="0" applyFont="1" applyFill="1" applyBorder="1"/>
    <xf numFmtId="1" fontId="7" fillId="3" borderId="3" xfId="0" applyNumberFormat="1" applyFont="1" applyFill="1" applyBorder="1" applyAlignment="1">
      <alignment horizontal="center"/>
    </xf>
    <xf numFmtId="0" fontId="0" fillId="9" borderId="1" xfId="0" applyFill="1" applyBorder="1" applyAlignment="1"/>
    <xf numFmtId="0" fontId="0" fillId="9" borderId="3" xfId="0" applyFill="1" applyBorder="1" applyAlignment="1"/>
    <xf numFmtId="0" fontId="14" fillId="9" borderId="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3" xfId="0" applyBorder="1" applyAlignment="1"/>
    <xf numFmtId="0" fontId="12" fillId="0" borderId="4" xfId="2" applyFont="1" applyFill="1" applyBorder="1" applyAlignment="1" applyProtection="1">
      <alignment horizontal="center" vertical="center"/>
      <protection locked="0"/>
    </xf>
    <xf numFmtId="0" fontId="7" fillId="0" borderId="11" xfId="0" applyFont="1" applyBorder="1"/>
    <xf numFmtId="0" fontId="0" fillId="0" borderId="11" xfId="0" applyFont="1" applyBorder="1"/>
    <xf numFmtId="0" fontId="9" fillId="5" borderId="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/>
    </xf>
    <xf numFmtId="0" fontId="7" fillId="0" borderId="0" xfId="3" applyFont="1" applyBorder="1" applyAlignment="1"/>
    <xf numFmtId="0" fontId="7" fillId="0" borderId="0" xfId="3" applyFont="1"/>
    <xf numFmtId="0" fontId="6" fillId="0" borderId="0" xfId="3"/>
    <xf numFmtId="0" fontId="7" fillId="6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 applyProtection="1">
      <alignment horizontal="center" vertical="center"/>
      <protection locked="0"/>
    </xf>
    <xf numFmtId="0" fontId="13" fillId="4" borderId="3" xfId="3" applyFont="1" applyFill="1" applyBorder="1" applyAlignment="1" applyProtection="1">
      <alignment vertical="center"/>
      <protection locked="0"/>
    </xf>
    <xf numFmtId="0" fontId="12" fillId="0" borderId="3" xfId="3" applyFont="1" applyFill="1" applyBorder="1" applyAlignment="1" applyProtection="1">
      <alignment vertical="center"/>
      <protection locked="0"/>
    </xf>
    <xf numFmtId="0" fontId="7" fillId="6" borderId="3" xfId="0" applyFont="1" applyFill="1" applyBorder="1" applyAlignment="1">
      <alignment horizontal="center" vertical="center" wrapText="1"/>
    </xf>
    <xf numFmtId="0" fontId="0" fillId="9" borderId="0" xfId="0" applyFill="1" applyBorder="1" applyAlignment="1"/>
    <xf numFmtId="0" fontId="0" fillId="0" borderId="15" xfId="0" applyBorder="1"/>
    <xf numFmtId="0" fontId="12" fillId="0" borderId="10" xfId="2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/>
    </xf>
    <xf numFmtId="1" fontId="7" fillId="10" borderId="15" xfId="0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horizontal="center" vertical="center" textRotation="90" wrapText="1"/>
    </xf>
    <xf numFmtId="0" fontId="0" fillId="2" borderId="17" xfId="0" applyFill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horizontal="center" vertical="center"/>
    </xf>
    <xf numFmtId="0" fontId="0" fillId="0" borderId="5" xfId="0" applyBorder="1" applyAlignment="1"/>
    <xf numFmtId="1" fontId="8" fillId="2" borderId="0" xfId="0" applyNumberFormat="1" applyFont="1" applyFill="1" applyBorder="1"/>
    <xf numFmtId="0" fontId="9" fillId="5" borderId="16" xfId="0" applyFont="1" applyFill="1" applyBorder="1" applyAlignment="1">
      <alignment horizontal="center" vertical="center"/>
    </xf>
    <xf numFmtId="1" fontId="8" fillId="2" borderId="15" xfId="0" applyNumberFormat="1" applyFont="1" applyFill="1" applyBorder="1"/>
    <xf numFmtId="0" fontId="8" fillId="0" borderId="15" xfId="0" applyFont="1" applyBorder="1" applyAlignment="1">
      <alignment horizontal="center"/>
    </xf>
    <xf numFmtId="0" fontId="7" fillId="6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/>
    </xf>
    <xf numFmtId="20" fontId="14" fillId="9" borderId="3" xfId="0" applyNumberFormat="1" applyFont="1" applyFill="1" applyBorder="1" applyAlignment="1">
      <alignment horizontal="center"/>
    </xf>
    <xf numFmtId="20" fontId="0" fillId="9" borderId="3" xfId="0" applyNumberFormat="1" applyFill="1" applyBorder="1" applyAlignment="1"/>
    <xf numFmtId="0" fontId="7" fillId="1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2" fillId="4" borderId="3" xfId="3" applyFont="1" applyFill="1" applyBorder="1" applyAlignment="1" applyProtection="1">
      <alignment vertical="center"/>
      <protection locked="0"/>
    </xf>
    <xf numFmtId="0" fontId="32" fillId="4" borderId="3" xfId="3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>
      <alignment horizontal="center"/>
    </xf>
    <xf numFmtId="0" fontId="0" fillId="0" borderId="0" xfId="0" applyFont="1"/>
    <xf numFmtId="0" fontId="33" fillId="4" borderId="3" xfId="3" applyFont="1" applyFill="1" applyBorder="1" applyAlignment="1" applyProtection="1">
      <alignment vertical="center"/>
      <protection locked="0"/>
    </xf>
    <xf numFmtId="0" fontId="34" fillId="0" borderId="3" xfId="3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>
      <alignment horizontal="center"/>
    </xf>
    <xf numFmtId="0" fontId="7" fillId="43" borderId="3" xfId="0" applyFont="1" applyFill="1" applyBorder="1" applyAlignment="1">
      <alignment horizontal="center"/>
    </xf>
    <xf numFmtId="0" fontId="0" fillId="0" borderId="0" xfId="0"/>
    <xf numFmtId="0" fontId="7" fillId="0" borderId="11" xfId="0" applyFont="1" applyBorder="1" applyAlignment="1">
      <alignment horizontal="center"/>
    </xf>
    <xf numFmtId="0" fontId="0" fillId="44" borderId="14" xfId="0" applyFill="1" applyBorder="1" applyAlignment="1">
      <alignment horizontal="center" vertical="center" textRotation="90"/>
    </xf>
    <xf numFmtId="0" fontId="7" fillId="44" borderId="13" xfId="0" applyFont="1" applyFill="1" applyBorder="1" applyAlignment="1">
      <alignment horizontal="center" vertical="center" textRotation="90"/>
    </xf>
    <xf numFmtId="0" fontId="0" fillId="44" borderId="0" xfId="0" applyFill="1"/>
    <xf numFmtId="0" fontId="0" fillId="0" borderId="0" xfId="0" applyAlignment="1">
      <alignment horizontal="left"/>
    </xf>
    <xf numFmtId="0" fontId="8" fillId="44" borderId="0" xfId="0" applyFont="1" applyFill="1" applyBorder="1" applyAlignment="1">
      <alignment horizontal="center"/>
    </xf>
    <xf numFmtId="0" fontId="0" fillId="44" borderId="10" xfId="0" applyFill="1" applyBorder="1" applyAlignment="1">
      <alignment horizontal="center" vertical="center" textRotation="90"/>
    </xf>
    <xf numFmtId="0" fontId="7" fillId="44" borderId="11" xfId="0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0" fontId="7" fillId="0" borderId="3" xfId="0" applyFont="1" applyBorder="1"/>
    <xf numFmtId="1" fontId="7" fillId="3" borderId="3" xfId="0" applyNumberFormat="1" applyFont="1" applyFill="1" applyBorder="1" applyAlignment="1">
      <alignment horizontal="center"/>
    </xf>
    <xf numFmtId="0" fontId="12" fillId="0" borderId="4" xfId="3" applyFont="1" applyFill="1" applyBorder="1" applyAlignment="1" applyProtection="1">
      <alignment horizontal="center" vertical="center"/>
      <protection locked="0"/>
    </xf>
    <xf numFmtId="0" fontId="13" fillId="4" borderId="3" xfId="3" applyFont="1" applyFill="1" applyBorder="1" applyAlignment="1" applyProtection="1">
      <alignment vertical="center"/>
      <protection locked="0"/>
    </xf>
    <xf numFmtId="0" fontId="7" fillId="0" borderId="15" xfId="0" applyFont="1" applyBorder="1" applyAlignment="1">
      <alignment horizontal="center"/>
    </xf>
    <xf numFmtId="1" fontId="7" fillId="10" borderId="15" xfId="0" applyNumberFormat="1" applyFont="1" applyFill="1" applyBorder="1" applyAlignment="1">
      <alignment horizontal="center"/>
    </xf>
    <xf numFmtId="1" fontId="8" fillId="2" borderId="15" xfId="0" applyNumberFormat="1" applyFont="1" applyFill="1" applyBorder="1"/>
    <xf numFmtId="0" fontId="35" fillId="0" borderId="0" xfId="0" applyFont="1"/>
    <xf numFmtId="164" fontId="14" fillId="9" borderId="3" xfId="0" applyNumberFormat="1" applyFont="1" applyFill="1" applyBorder="1" applyAlignment="1">
      <alignment horizontal="center"/>
    </xf>
    <xf numFmtId="0" fontId="36" fillId="0" borderId="0" xfId="0" applyFont="1" applyAlignment="1">
      <alignment wrapText="1"/>
    </xf>
    <xf numFmtId="0" fontId="7" fillId="0" borderId="3" xfId="0" applyFont="1" applyBorder="1"/>
    <xf numFmtId="0" fontId="7" fillId="0" borderId="15" xfId="0" applyFont="1" applyBorder="1" applyAlignment="1">
      <alignment horizontal="center"/>
    </xf>
    <xf numFmtId="1" fontId="7" fillId="10" borderId="15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6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/>
    </xf>
    <xf numFmtId="4" fontId="14" fillId="9" borderId="3" xfId="0" applyNumberFormat="1" applyFont="1" applyFill="1" applyBorder="1" applyAlignment="1">
      <alignment horizontal="center"/>
    </xf>
    <xf numFmtId="4" fontId="0" fillId="9" borderId="3" xfId="0" applyNumberFormat="1" applyFill="1" applyBorder="1" applyAlignment="1"/>
    <xf numFmtId="0" fontId="36" fillId="0" borderId="0" xfId="207" applyFont="1" applyAlignment="1">
      <alignment wrapText="1"/>
    </xf>
    <xf numFmtId="0" fontId="7" fillId="10" borderId="3" xfId="0" applyFont="1" applyFill="1" applyBorder="1" applyAlignment="1">
      <alignment horizontal="center"/>
    </xf>
    <xf numFmtId="0" fontId="0" fillId="10" borderId="3" xfId="0" applyFill="1" applyBorder="1" applyAlignment="1"/>
    <xf numFmtId="0" fontId="7" fillId="45" borderId="3" xfId="0" applyFont="1" applyFill="1" applyBorder="1"/>
    <xf numFmtId="0" fontId="7" fillId="45" borderId="3" xfId="0" applyFont="1" applyFill="1" applyBorder="1" applyAlignment="1">
      <alignment horizontal="center"/>
    </xf>
    <xf numFmtId="0" fontId="0" fillId="45" borderId="3" xfId="0" applyFill="1" applyBorder="1" applyAlignment="1"/>
    <xf numFmtId="0" fontId="7" fillId="7" borderId="13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9" fillId="5" borderId="1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top" wrapText="1"/>
    </xf>
    <xf numFmtId="0" fontId="7" fillId="6" borderId="11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/>
    </xf>
    <xf numFmtId="0" fontId="7" fillId="10" borderId="11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0" fillId="10" borderId="3" xfId="0" applyFill="1" applyBorder="1" applyAlignment="1"/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9" fillId="5" borderId="4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0" fillId="0" borderId="11" xfId="0" applyBorder="1" applyAlignment="1"/>
    <xf numFmtId="0" fontId="7" fillId="0" borderId="11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textRotation="90" wrapText="1"/>
    </xf>
    <xf numFmtId="0" fontId="10" fillId="8" borderId="31" xfId="0" applyFont="1" applyFill="1" applyBorder="1" applyAlignment="1">
      <alignment horizontal="center" vertical="top" wrapText="1"/>
    </xf>
    <xf numFmtId="0" fontId="10" fillId="8" borderId="32" xfId="0" applyFont="1" applyFill="1" applyBorder="1" applyAlignment="1">
      <alignment horizontal="center" vertical="top" wrapText="1"/>
    </xf>
    <xf numFmtId="0" fontId="0" fillId="8" borderId="32" xfId="0" applyFill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8" borderId="34" xfId="0" applyFill="1" applyBorder="1" applyAlignment="1">
      <alignment horizontal="center" vertical="top"/>
    </xf>
    <xf numFmtId="0" fontId="0" fillId="8" borderId="17" xfId="0" applyFill="1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7" fillId="7" borderId="12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textRotation="90" wrapText="1"/>
    </xf>
    <xf numFmtId="0" fontId="10" fillId="8" borderId="31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22">
    <cellStyle name="20% - Énfasis1" xfId="22" builtinId="30" customBuiltin="1"/>
    <cellStyle name="20% - Énfasis1 2" xfId="49"/>
    <cellStyle name="20% - Énfasis1 2 2" xfId="165"/>
    <cellStyle name="20% - Énfasis1 2 3" xfId="107"/>
    <cellStyle name="20% - Énfasis1 3" xfId="63"/>
    <cellStyle name="20% - Énfasis1 3 2" xfId="179"/>
    <cellStyle name="20% - Énfasis1 3 3" xfId="121"/>
    <cellStyle name="20% - Énfasis1 4" xfId="79"/>
    <cellStyle name="20% - Énfasis1 4 2" xfId="195"/>
    <cellStyle name="20% - Énfasis1 4 3" xfId="137"/>
    <cellStyle name="20% - Énfasis1 5" xfId="149"/>
    <cellStyle name="20% - Énfasis1 6" xfId="91"/>
    <cellStyle name="20% - Énfasis1 7" xfId="210"/>
    <cellStyle name="20% - Énfasis2" xfId="26" builtinId="34" customBuiltin="1"/>
    <cellStyle name="20% - Énfasis2 2" xfId="51"/>
    <cellStyle name="20% - Énfasis2 2 2" xfId="167"/>
    <cellStyle name="20% - Énfasis2 2 3" xfId="109"/>
    <cellStyle name="20% - Énfasis2 3" xfId="65"/>
    <cellStyle name="20% - Énfasis2 3 2" xfId="181"/>
    <cellStyle name="20% - Énfasis2 3 3" xfId="123"/>
    <cellStyle name="20% - Énfasis2 4" xfId="81"/>
    <cellStyle name="20% - Énfasis2 4 2" xfId="197"/>
    <cellStyle name="20% - Énfasis2 4 3" xfId="139"/>
    <cellStyle name="20% - Énfasis2 5" xfId="151"/>
    <cellStyle name="20% - Énfasis2 6" xfId="93"/>
    <cellStyle name="20% - Énfasis2 7" xfId="212"/>
    <cellStyle name="20% - Énfasis3" xfId="30" builtinId="38" customBuiltin="1"/>
    <cellStyle name="20% - Énfasis3 2" xfId="53"/>
    <cellStyle name="20% - Énfasis3 2 2" xfId="169"/>
    <cellStyle name="20% - Énfasis3 2 3" xfId="111"/>
    <cellStyle name="20% - Énfasis3 3" xfId="67"/>
    <cellStyle name="20% - Énfasis3 3 2" xfId="183"/>
    <cellStyle name="20% - Énfasis3 3 3" xfId="125"/>
    <cellStyle name="20% - Énfasis3 4" xfId="83"/>
    <cellStyle name="20% - Énfasis3 4 2" xfId="199"/>
    <cellStyle name="20% - Énfasis3 4 3" xfId="141"/>
    <cellStyle name="20% - Énfasis3 5" xfId="153"/>
    <cellStyle name="20% - Énfasis3 6" xfId="95"/>
    <cellStyle name="20% - Énfasis3 7" xfId="214"/>
    <cellStyle name="20% - Énfasis4" xfId="34" builtinId="42" customBuiltin="1"/>
    <cellStyle name="20% - Énfasis4 2" xfId="55"/>
    <cellStyle name="20% - Énfasis4 2 2" xfId="171"/>
    <cellStyle name="20% - Énfasis4 2 3" xfId="113"/>
    <cellStyle name="20% - Énfasis4 3" xfId="69"/>
    <cellStyle name="20% - Énfasis4 3 2" xfId="185"/>
    <cellStyle name="20% - Énfasis4 3 3" xfId="127"/>
    <cellStyle name="20% - Énfasis4 4" xfId="85"/>
    <cellStyle name="20% - Énfasis4 4 2" xfId="201"/>
    <cellStyle name="20% - Énfasis4 4 3" xfId="143"/>
    <cellStyle name="20% - Énfasis4 5" xfId="155"/>
    <cellStyle name="20% - Énfasis4 6" xfId="97"/>
    <cellStyle name="20% - Énfasis4 7" xfId="216"/>
    <cellStyle name="20% - Énfasis5" xfId="38" builtinId="46" customBuiltin="1"/>
    <cellStyle name="20% - Énfasis5 2" xfId="57"/>
    <cellStyle name="20% - Énfasis5 2 2" xfId="173"/>
    <cellStyle name="20% - Énfasis5 2 3" xfId="115"/>
    <cellStyle name="20% - Énfasis5 3" xfId="71"/>
    <cellStyle name="20% - Énfasis5 3 2" xfId="187"/>
    <cellStyle name="20% - Énfasis5 3 3" xfId="129"/>
    <cellStyle name="20% - Énfasis5 4" xfId="87"/>
    <cellStyle name="20% - Énfasis5 4 2" xfId="203"/>
    <cellStyle name="20% - Énfasis5 4 3" xfId="145"/>
    <cellStyle name="20% - Énfasis5 5" xfId="157"/>
    <cellStyle name="20% - Énfasis5 6" xfId="99"/>
    <cellStyle name="20% - Énfasis5 7" xfId="218"/>
    <cellStyle name="20% - Énfasis6" xfId="42" builtinId="50" customBuiltin="1"/>
    <cellStyle name="20% - Énfasis6 2" xfId="59"/>
    <cellStyle name="20% - Énfasis6 2 2" xfId="175"/>
    <cellStyle name="20% - Énfasis6 2 3" xfId="117"/>
    <cellStyle name="20% - Énfasis6 3" xfId="73"/>
    <cellStyle name="20% - Énfasis6 3 2" xfId="189"/>
    <cellStyle name="20% - Énfasis6 3 3" xfId="131"/>
    <cellStyle name="20% - Énfasis6 4" xfId="89"/>
    <cellStyle name="20% - Énfasis6 4 2" xfId="205"/>
    <cellStyle name="20% - Énfasis6 4 3" xfId="147"/>
    <cellStyle name="20% - Énfasis6 5" xfId="159"/>
    <cellStyle name="20% - Énfasis6 6" xfId="101"/>
    <cellStyle name="20% - Énfasis6 7" xfId="220"/>
    <cellStyle name="40% - Énfasis1" xfId="23" builtinId="31" customBuiltin="1"/>
    <cellStyle name="40% - Énfasis1 2" xfId="50"/>
    <cellStyle name="40% - Énfasis1 2 2" xfId="166"/>
    <cellStyle name="40% - Énfasis1 2 3" xfId="108"/>
    <cellStyle name="40% - Énfasis1 3" xfId="64"/>
    <cellStyle name="40% - Énfasis1 3 2" xfId="180"/>
    <cellStyle name="40% - Énfasis1 3 3" xfId="122"/>
    <cellStyle name="40% - Énfasis1 4" xfId="80"/>
    <cellStyle name="40% - Énfasis1 4 2" xfId="196"/>
    <cellStyle name="40% - Énfasis1 4 3" xfId="138"/>
    <cellStyle name="40% - Énfasis1 5" xfId="150"/>
    <cellStyle name="40% - Énfasis1 6" xfId="92"/>
    <cellStyle name="40% - Énfasis1 7" xfId="211"/>
    <cellStyle name="40% - Énfasis2" xfId="27" builtinId="35" customBuiltin="1"/>
    <cellStyle name="40% - Énfasis2 2" xfId="52"/>
    <cellStyle name="40% - Énfasis2 2 2" xfId="168"/>
    <cellStyle name="40% - Énfasis2 2 3" xfId="110"/>
    <cellStyle name="40% - Énfasis2 3" xfId="66"/>
    <cellStyle name="40% - Énfasis2 3 2" xfId="182"/>
    <cellStyle name="40% - Énfasis2 3 3" xfId="124"/>
    <cellStyle name="40% - Énfasis2 4" xfId="82"/>
    <cellStyle name="40% - Énfasis2 4 2" xfId="198"/>
    <cellStyle name="40% - Énfasis2 4 3" xfId="140"/>
    <cellStyle name="40% - Énfasis2 5" xfId="152"/>
    <cellStyle name="40% - Énfasis2 6" xfId="94"/>
    <cellStyle name="40% - Énfasis2 7" xfId="213"/>
    <cellStyle name="40% - Énfasis3" xfId="31" builtinId="39" customBuiltin="1"/>
    <cellStyle name="40% - Énfasis3 2" xfId="54"/>
    <cellStyle name="40% - Énfasis3 2 2" xfId="170"/>
    <cellStyle name="40% - Énfasis3 2 3" xfId="112"/>
    <cellStyle name="40% - Énfasis3 3" xfId="68"/>
    <cellStyle name="40% - Énfasis3 3 2" xfId="184"/>
    <cellStyle name="40% - Énfasis3 3 3" xfId="126"/>
    <cellStyle name="40% - Énfasis3 4" xfId="84"/>
    <cellStyle name="40% - Énfasis3 4 2" xfId="200"/>
    <cellStyle name="40% - Énfasis3 4 3" xfId="142"/>
    <cellStyle name="40% - Énfasis3 5" xfId="154"/>
    <cellStyle name="40% - Énfasis3 6" xfId="96"/>
    <cellStyle name="40% - Énfasis3 7" xfId="215"/>
    <cellStyle name="40% - Énfasis4" xfId="35" builtinId="43" customBuiltin="1"/>
    <cellStyle name="40% - Énfasis4 2" xfId="56"/>
    <cellStyle name="40% - Énfasis4 2 2" xfId="172"/>
    <cellStyle name="40% - Énfasis4 2 3" xfId="114"/>
    <cellStyle name="40% - Énfasis4 3" xfId="70"/>
    <cellStyle name="40% - Énfasis4 3 2" xfId="186"/>
    <cellStyle name="40% - Énfasis4 3 3" xfId="128"/>
    <cellStyle name="40% - Énfasis4 4" xfId="86"/>
    <cellStyle name="40% - Énfasis4 4 2" xfId="202"/>
    <cellStyle name="40% - Énfasis4 4 3" xfId="144"/>
    <cellStyle name="40% - Énfasis4 5" xfId="156"/>
    <cellStyle name="40% - Énfasis4 6" xfId="98"/>
    <cellStyle name="40% - Énfasis4 7" xfId="217"/>
    <cellStyle name="40% - Énfasis5" xfId="39" builtinId="47" customBuiltin="1"/>
    <cellStyle name="40% - Énfasis5 2" xfId="58"/>
    <cellStyle name="40% - Énfasis5 2 2" xfId="174"/>
    <cellStyle name="40% - Énfasis5 2 3" xfId="116"/>
    <cellStyle name="40% - Énfasis5 3" xfId="72"/>
    <cellStyle name="40% - Énfasis5 3 2" xfId="188"/>
    <cellStyle name="40% - Énfasis5 3 3" xfId="130"/>
    <cellStyle name="40% - Énfasis5 4" xfId="88"/>
    <cellStyle name="40% - Énfasis5 4 2" xfId="204"/>
    <cellStyle name="40% - Énfasis5 4 3" xfId="146"/>
    <cellStyle name="40% - Énfasis5 5" xfId="158"/>
    <cellStyle name="40% - Énfasis5 6" xfId="100"/>
    <cellStyle name="40% - Énfasis5 7" xfId="219"/>
    <cellStyle name="40% - Énfasis6" xfId="43" builtinId="51" customBuiltin="1"/>
    <cellStyle name="40% - Énfasis6 2" xfId="60"/>
    <cellStyle name="40% - Énfasis6 2 2" xfId="176"/>
    <cellStyle name="40% - Énfasis6 2 3" xfId="118"/>
    <cellStyle name="40% - Énfasis6 3" xfId="74"/>
    <cellStyle name="40% - Énfasis6 3 2" xfId="190"/>
    <cellStyle name="40% - Énfasis6 3 3" xfId="132"/>
    <cellStyle name="40% - Énfasis6 4" xfId="90"/>
    <cellStyle name="40% - Énfasis6 4 2" xfId="206"/>
    <cellStyle name="40% - Énfasis6 4 3" xfId="148"/>
    <cellStyle name="40% - Énfasis6 5" xfId="160"/>
    <cellStyle name="40% - Énfasis6 6" xfId="102"/>
    <cellStyle name="40% - Énfasis6 7" xfId="22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Excel Built-in Normal" xfId="4"/>
    <cellStyle name="Incorrecto" xfId="11" builtinId="27" customBuiltin="1"/>
    <cellStyle name="Millares 2" xfId="208"/>
    <cellStyle name="Neutral" xfId="12" builtinId="28" customBuiltin="1"/>
    <cellStyle name="Normal" xfId="0" builtinId="0"/>
    <cellStyle name="Normal 2" xfId="1"/>
    <cellStyle name="Normal 3" xfId="2"/>
    <cellStyle name="Normal 3 2" xfId="3"/>
    <cellStyle name="Normal 4" xfId="45"/>
    <cellStyle name="Normal 4 2" xfId="75"/>
    <cellStyle name="Normal 4 2 2" xfId="191"/>
    <cellStyle name="Normal 4 2 3" xfId="133"/>
    <cellStyle name="Normal 4 3" xfId="61"/>
    <cellStyle name="Normal 4 3 2" xfId="177"/>
    <cellStyle name="Normal 4 3 3" xfId="119"/>
    <cellStyle name="Normal 4 4" xfId="161"/>
    <cellStyle name="Normal 4 5" xfId="103"/>
    <cellStyle name="Normal 5" xfId="47"/>
    <cellStyle name="Normal 5 2" xfId="163"/>
    <cellStyle name="Normal 5 3" xfId="105"/>
    <cellStyle name="Normal 6" xfId="77"/>
    <cellStyle name="Normal 6 2" xfId="193"/>
    <cellStyle name="Normal 6 3" xfId="135"/>
    <cellStyle name="Normal 7" xfId="207"/>
    <cellStyle name="Notas 2" xfId="46"/>
    <cellStyle name="Notas 2 2" xfId="76"/>
    <cellStyle name="Notas 2 2 2" xfId="192"/>
    <cellStyle name="Notas 2 2 3" xfId="134"/>
    <cellStyle name="Notas 2 3" xfId="62"/>
    <cellStyle name="Notas 2 3 2" xfId="178"/>
    <cellStyle name="Notas 2 3 3" xfId="120"/>
    <cellStyle name="Notas 2 4" xfId="162"/>
    <cellStyle name="Notas 2 5" xfId="104"/>
    <cellStyle name="Notas 3" xfId="48"/>
    <cellStyle name="Notas 3 2" xfId="164"/>
    <cellStyle name="Notas 3 3" xfId="106"/>
    <cellStyle name="Notas 4" xfId="78"/>
    <cellStyle name="Notas 4 2" xfId="194"/>
    <cellStyle name="Notas 4 3" xfId="136"/>
    <cellStyle name="Notas 5" xfId="209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zoomScale="70" zoomScaleNormal="70" workbookViewId="0">
      <selection activeCell="M10" sqref="M10"/>
    </sheetView>
  </sheetViews>
  <sheetFormatPr baseColWidth="10" defaultRowHeight="15.5" x14ac:dyDescent="0.35"/>
  <cols>
    <col min="1" max="1" width="11" style="1" customWidth="1"/>
    <col min="2" max="2" width="7.1796875" style="1" customWidth="1"/>
    <col min="3" max="3" width="48" style="1" bestFit="1" customWidth="1"/>
    <col min="4" max="4" width="19.81640625" style="58" bestFit="1" customWidth="1"/>
    <col min="5" max="5" width="27.7265625" style="1" customWidth="1"/>
    <col min="6" max="6" width="13.1796875" style="1" bestFit="1" customWidth="1"/>
    <col min="7" max="7" width="11.81640625" style="1" customWidth="1"/>
    <col min="8" max="8" width="9.54296875" style="1" bestFit="1" customWidth="1"/>
    <col min="9" max="9" width="9.453125" customWidth="1"/>
    <col min="10" max="10" width="8.54296875" customWidth="1"/>
    <col min="11" max="11" width="9.81640625" customWidth="1"/>
    <col min="12" max="12" width="9.54296875" customWidth="1"/>
    <col min="13" max="13" width="13.1796875" customWidth="1"/>
    <col min="14" max="14" width="10.453125" customWidth="1"/>
    <col min="15" max="15" width="13.1796875" customWidth="1"/>
    <col min="16" max="16" width="10.453125" customWidth="1"/>
    <col min="17" max="17" width="13.1796875" customWidth="1"/>
    <col min="18" max="18" width="10.453125" customWidth="1"/>
    <col min="19" max="19" width="13.1796875" customWidth="1"/>
    <col min="20" max="20" width="10.453125" customWidth="1"/>
    <col min="21" max="21" width="12.1796875" bestFit="1" customWidth="1"/>
    <col min="22" max="22" width="8.453125" customWidth="1"/>
    <col min="23" max="23" width="12.1796875" bestFit="1" customWidth="1"/>
    <col min="24" max="24" width="8.54296875" customWidth="1"/>
    <col min="25" max="25" width="9.1796875" customWidth="1"/>
    <col min="26" max="26" width="8" customWidth="1"/>
    <col min="28" max="28" width="0" hidden="1" customWidth="1"/>
    <col min="29" max="29" width="12" bestFit="1" customWidth="1"/>
    <col min="30" max="30" width="2.1796875" style="71" customWidth="1"/>
    <col min="32" max="32" width="37.26953125" bestFit="1" customWidth="1"/>
    <col min="34" max="34" width="14.81640625" style="72" customWidth="1"/>
  </cols>
  <sheetData>
    <row r="1" spans="1:48" ht="16" thickBot="1" x14ac:dyDescent="0.4">
      <c r="C1" s="10"/>
      <c r="D1" s="11"/>
      <c r="E1" s="11"/>
      <c r="F1" s="11"/>
      <c r="G1" s="10"/>
    </row>
    <row r="2" spans="1:48" ht="13" thickTop="1" x14ac:dyDescent="0.25">
      <c r="A2"/>
      <c r="B2" s="139" t="s">
        <v>29</v>
      </c>
      <c r="C2" s="140"/>
      <c r="D2" s="140"/>
      <c r="E2" s="140"/>
      <c r="F2" s="140"/>
      <c r="G2" s="140"/>
      <c r="H2" s="140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2"/>
      <c r="AB2" s="41"/>
    </row>
    <row r="3" spans="1:48" ht="15.75" customHeight="1" x14ac:dyDescent="0.25">
      <c r="A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5"/>
      <c r="AB3" s="41"/>
    </row>
    <row r="4" spans="1:48" ht="82.5" customHeight="1" x14ac:dyDescent="0.25">
      <c r="A4" s="102" t="s">
        <v>36</v>
      </c>
      <c r="B4" s="102" t="s">
        <v>8</v>
      </c>
      <c r="C4" s="109" t="s">
        <v>7</v>
      </c>
      <c r="D4" s="109" t="s">
        <v>6</v>
      </c>
      <c r="E4" s="146" t="s">
        <v>5</v>
      </c>
      <c r="F4" s="125" t="s">
        <v>35</v>
      </c>
      <c r="G4" s="149" t="s">
        <v>38</v>
      </c>
      <c r="H4" s="149"/>
      <c r="I4" s="149" t="s">
        <v>39</v>
      </c>
      <c r="J4" s="149"/>
      <c r="K4" s="149" t="s">
        <v>37</v>
      </c>
      <c r="L4" s="149"/>
      <c r="M4" s="111" t="s">
        <v>40</v>
      </c>
      <c r="N4" s="112"/>
      <c r="O4" s="111" t="s">
        <v>41</v>
      </c>
      <c r="P4" s="112"/>
      <c r="Q4" s="111" t="s">
        <v>42</v>
      </c>
      <c r="R4" s="112"/>
      <c r="S4" s="111" t="s">
        <v>43</v>
      </c>
      <c r="T4" s="112"/>
      <c r="U4" s="111" t="s">
        <v>44</v>
      </c>
      <c r="V4" s="112"/>
      <c r="W4" s="111" t="s">
        <v>45</v>
      </c>
      <c r="X4" s="112"/>
      <c r="Y4" s="116" t="s">
        <v>21</v>
      </c>
      <c r="Z4" s="116" t="s">
        <v>22</v>
      </c>
      <c r="AA4" s="150" t="s">
        <v>4</v>
      </c>
      <c r="AB4" s="42"/>
      <c r="AC4" s="128" t="s">
        <v>26</v>
      </c>
      <c r="AD4" s="70"/>
      <c r="AE4" s="134" t="s">
        <v>8</v>
      </c>
      <c r="AF4" s="109" t="s">
        <v>7</v>
      </c>
    </row>
    <row r="5" spans="1:48" ht="34.5" customHeight="1" x14ac:dyDescent="0.25">
      <c r="A5" s="103"/>
      <c r="B5" s="103"/>
      <c r="C5" s="110"/>
      <c r="D5" s="110"/>
      <c r="E5" s="147"/>
      <c r="F5" s="126"/>
      <c r="G5" s="115" t="s">
        <v>3</v>
      </c>
      <c r="H5" s="115" t="s">
        <v>2</v>
      </c>
      <c r="I5" s="115" t="s">
        <v>3</v>
      </c>
      <c r="J5" s="115" t="s">
        <v>2</v>
      </c>
      <c r="K5" s="115" t="s">
        <v>3</v>
      </c>
      <c r="L5" s="115" t="s">
        <v>2</v>
      </c>
      <c r="M5" s="113" t="s">
        <v>3</v>
      </c>
      <c r="N5" s="114" t="s">
        <v>2</v>
      </c>
      <c r="O5" s="113" t="s">
        <v>3</v>
      </c>
      <c r="P5" s="114" t="s">
        <v>2</v>
      </c>
      <c r="Q5" s="51" t="s">
        <v>3</v>
      </c>
      <c r="R5" s="51" t="s">
        <v>2</v>
      </c>
      <c r="S5" s="51" t="s">
        <v>3</v>
      </c>
      <c r="T5" s="51" t="s">
        <v>2</v>
      </c>
      <c r="U5" s="92" t="s">
        <v>3</v>
      </c>
      <c r="V5" s="92" t="s">
        <v>2</v>
      </c>
      <c r="W5" s="92" t="s">
        <v>3</v>
      </c>
      <c r="X5" s="92" t="s">
        <v>2</v>
      </c>
      <c r="Y5" s="116"/>
      <c r="Z5" s="116"/>
      <c r="AA5" s="150"/>
      <c r="AB5" s="43"/>
      <c r="AC5" s="129"/>
      <c r="AD5" s="69"/>
      <c r="AE5" s="135"/>
      <c r="AF5" s="110"/>
    </row>
    <row r="6" spans="1:48" ht="30" customHeight="1" x14ac:dyDescent="0.25">
      <c r="A6" s="104"/>
      <c r="B6" s="104"/>
      <c r="C6" s="110"/>
      <c r="D6" s="110"/>
      <c r="E6" s="148"/>
      <c r="F6" s="127"/>
      <c r="G6" s="15" t="s">
        <v>1</v>
      </c>
      <c r="H6" s="15" t="s">
        <v>0</v>
      </c>
      <c r="I6" s="15" t="s">
        <v>1</v>
      </c>
      <c r="J6" s="15" t="s">
        <v>0</v>
      </c>
      <c r="K6" s="15" t="s">
        <v>1</v>
      </c>
      <c r="L6" s="15" t="s">
        <v>0</v>
      </c>
      <c r="M6" s="15" t="s">
        <v>1</v>
      </c>
      <c r="N6" s="15" t="s">
        <v>0</v>
      </c>
      <c r="O6" s="15" t="s">
        <v>1</v>
      </c>
      <c r="P6" s="15" t="s">
        <v>0</v>
      </c>
      <c r="Q6" s="15" t="s">
        <v>1</v>
      </c>
      <c r="R6" s="15" t="s">
        <v>0</v>
      </c>
      <c r="S6" s="15" t="s">
        <v>1</v>
      </c>
      <c r="T6" s="15" t="s">
        <v>0</v>
      </c>
      <c r="U6" s="35" t="s">
        <v>1</v>
      </c>
      <c r="V6" s="35" t="s">
        <v>0</v>
      </c>
      <c r="W6" s="35" t="s">
        <v>1</v>
      </c>
      <c r="X6" s="35" t="s">
        <v>0</v>
      </c>
      <c r="Y6" s="117"/>
      <c r="Z6" s="117"/>
      <c r="AA6" s="150"/>
      <c r="AB6" s="44"/>
      <c r="AC6" s="130"/>
      <c r="AD6" s="74"/>
      <c r="AE6" s="135"/>
      <c r="AF6" s="110"/>
    </row>
    <row r="7" spans="1:48" x14ac:dyDescent="0.25">
      <c r="A7"/>
      <c r="B7" s="122" t="s">
        <v>11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  <c r="AB7" s="45"/>
      <c r="AC7" s="131"/>
      <c r="AD7" s="132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33"/>
    </row>
    <row r="8" spans="1:48" x14ac:dyDescent="0.35">
      <c r="A8" s="4"/>
      <c r="B8" s="4"/>
      <c r="C8" s="9"/>
      <c r="D8" s="8"/>
      <c r="E8" s="7"/>
      <c r="F8" s="7"/>
      <c r="G8" s="120"/>
      <c r="H8" s="121"/>
      <c r="I8" s="120"/>
      <c r="J8" s="121"/>
      <c r="K8" s="120"/>
      <c r="L8" s="121"/>
      <c r="M8" s="136"/>
      <c r="N8" s="138"/>
      <c r="O8" s="118"/>
      <c r="P8" s="119"/>
      <c r="Q8" s="136"/>
      <c r="R8" s="138"/>
      <c r="S8" s="8"/>
      <c r="T8" s="22"/>
      <c r="U8" s="22"/>
      <c r="V8" s="22"/>
      <c r="W8" s="22"/>
      <c r="X8" s="22"/>
      <c r="Y8" s="22"/>
      <c r="Z8" s="22"/>
      <c r="AA8" s="6"/>
      <c r="AB8" s="46"/>
      <c r="AC8" s="4"/>
      <c r="AD8" s="75"/>
      <c r="AE8" s="99" t="s">
        <v>703</v>
      </c>
      <c r="AF8" s="100" t="s">
        <v>704</v>
      </c>
      <c r="AG8" s="101" t="s">
        <v>705</v>
      </c>
      <c r="AH8" s="100" t="s">
        <v>706</v>
      </c>
      <c r="AI8" s="98"/>
      <c r="AJ8" s="120"/>
      <c r="AK8" s="121"/>
      <c r="AL8" s="136"/>
      <c r="AM8" s="137"/>
      <c r="AN8" s="120"/>
      <c r="AO8" s="121"/>
      <c r="AP8" s="136"/>
      <c r="AQ8" s="137"/>
      <c r="AR8" s="8"/>
      <c r="AS8" s="22"/>
      <c r="AT8" s="22"/>
      <c r="AU8" s="22"/>
      <c r="AV8" s="6"/>
    </row>
    <row r="9" spans="1:48" x14ac:dyDescent="0.25">
      <c r="A9"/>
      <c r="B9" s="105" t="s">
        <v>24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8"/>
      <c r="AB9" s="48"/>
      <c r="AC9" s="131"/>
      <c r="AD9" s="132"/>
      <c r="AE9" s="107"/>
      <c r="AF9" s="106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33"/>
    </row>
    <row r="10" spans="1:48" ht="18" customHeight="1" x14ac:dyDescent="0.35">
      <c r="A10" s="50"/>
      <c r="B10" s="32">
        <v>1</v>
      </c>
      <c r="C10" s="3" t="s">
        <v>56</v>
      </c>
      <c r="D10" s="57">
        <v>2473</v>
      </c>
      <c r="E10" s="3" t="s">
        <v>74</v>
      </c>
      <c r="F10" s="40"/>
      <c r="G10" s="40" t="str">
        <f>IF(ISNA(VLOOKUP(B10,'1ª PRUEBA  '!$A$8:$T$50,18,FALSE)),0,VLOOKUP(B10,'1ª PRUEBA  '!$A$8:$T$50,18,FALSE))</f>
        <v>5000.00</v>
      </c>
      <c r="H10" s="40">
        <f>IF(ISNA(VLOOKUP(B10,'1ª PRUEBA  '!$A$8:$T$50,20,FALSE)),0,VLOOKUP(B10,'1ª PRUEBA  '!$A$8:$T$50,20,FALSE))</f>
        <v>25</v>
      </c>
      <c r="I10" s="40">
        <f>IF(ISNA(VLOOKUP($B10,'2ª PRUEBA '!$A$8:$T$50,18,FALSE)),0,(VLOOKUP($B10,'2ª PRUEBA '!$A$8:$T$50,18,FALSE)))</f>
        <v>5000</v>
      </c>
      <c r="J10" s="40">
        <f>IF(ISNA(VLOOKUP($B10,'2ª PRUEBA '!$A$8:$T$50,20,FALSE)),0,(VLOOKUP($B10,'2ª PRUEBA '!$A$8:$T$50,20,FALSE)))</f>
        <v>25</v>
      </c>
      <c r="K10" s="82" t="str">
        <f>IF(ISNA(VLOOKUP($B10,'3ª PRUEBA '!$A$8:$T$50,18,FALSE)),0,VLOOKUP($B10,'3ª PRUEBA '!$A$8:$T$50,18,FALSE))</f>
        <v>3406.70</v>
      </c>
      <c r="L10" s="40">
        <f>IF(ISNA(VLOOKUP($B10,'3ª PRUEBA '!$A$8:$T$50,20,FALSE)),0,VLOOKUP($B10,'3ª PRUEBA '!$A$8:$T$50,20,FALSE))</f>
        <v>15</v>
      </c>
      <c r="M10" s="89" t="str">
        <f>IF(ISNA(VLOOKUP($B10,'4ª PRUEBA'!$A$8:$T$50,18,FALSE)),0,VLOOKUP($B10,'4ª PRUEBA'!$A$8:$T$50,18,FALSE))</f>
        <v>5000.00</v>
      </c>
      <c r="N10" s="89">
        <f>IF(ISNA(VLOOKUP($B10,'4ª PRUEBA'!$A$8:$T$50,20,FALSE)),0,VLOOKUP($B10,'4ª PRUEBA'!$A$8:$T$50,20,FALSE))</f>
        <v>25</v>
      </c>
      <c r="O10" s="82" t="str">
        <f>IF(ISNA(VLOOKUP($B10,'5ª PRUEBA'!$A$8:$T$50,18,FALSE)),0,VLOOKUP($B10,'5ª PRUEBA'!$A$8:$T$50,18,FALSE))</f>
        <v>2000.00</v>
      </c>
      <c r="P10" s="82">
        <f>IF(ISNA(VLOOKUP($B10,'5ª PRUEBA'!$A$8:$T$50,20,FALSE)),0,VLOOKUP($B10,'5ª PRUEBA'!$A$8:$T$50,20,FALSE))</f>
        <v>3</v>
      </c>
      <c r="Q10" s="89" t="str">
        <f>IF(ISNA(VLOOKUP($B10,'6ª PRUEBA'!$A$8:$T$50,18,FALSE)),0,VLOOKUP($B10,'6ª PRUEBA'!$A$8:$T$50,18,FALSE))</f>
        <v>3319.84</v>
      </c>
      <c r="R10" s="89">
        <f>IF(ISNA(VLOOKUP($B10,'6ª PRUEBA'!$A$8:$T$50,20,FALSE)),0,VLOOKUP($B10,'6ª PRUEBA'!$A$8:$T$50,20,FALSE))</f>
        <v>12</v>
      </c>
      <c r="S10" s="89" t="str">
        <f>IF(ISNA(VLOOKUP($B10,'7ª PRUEBA'!$A$8:$T$50,18,FALSE)),0,VLOOKUP($B10,'7ª PRUEBA'!$A$8:$T$50,18,FALSE))</f>
        <v>5000.00</v>
      </c>
      <c r="T10" s="89">
        <f>IF(ISNA(VLOOKUP($B10,'7ª PRUEBA'!$A$8:$T$50,20,FALSE)),0,VLOOKUP($B10,'7ª PRUEBA'!$A$8:$T$50,20,FALSE))</f>
        <v>25</v>
      </c>
      <c r="U10" s="89">
        <f>IF(ISNA(VLOOKUP($B10,'8ª PRUEBA'!$A$8:$T$50,18,FALSE)),0,VLOOKUP($B10,'8ª PRUEBA'!$A$8:$T$50,18,FALSE))</f>
        <v>5000</v>
      </c>
      <c r="V10" s="89">
        <f>IF(ISNA(VLOOKUP($B10,'8ª PRUEBA'!$A$8:$T$50,20,FALSE)),0,VLOOKUP($B10,'8ª PRUEBA'!$A$8:$T$50,20,FALSE))</f>
        <v>25</v>
      </c>
      <c r="W10" s="40"/>
      <c r="X10" s="40"/>
      <c r="Y10" s="17"/>
      <c r="Z10" s="2"/>
      <c r="AA10" s="49">
        <f t="shared" ref="AA10:AA50" si="0">H10+J10+L10+N10+P10+R10+T10+X10-Y10-Z10+V10</f>
        <v>155</v>
      </c>
      <c r="AB10" s="49">
        <v>102</v>
      </c>
      <c r="AC10" s="88">
        <v>2</v>
      </c>
      <c r="AD10" s="73"/>
      <c r="AE10" s="79">
        <v>5</v>
      </c>
      <c r="AF10" s="87" t="s">
        <v>58</v>
      </c>
      <c r="AG10" s="83">
        <v>160</v>
      </c>
      <c r="AH10" s="81">
        <v>1</v>
      </c>
    </row>
    <row r="11" spans="1:48" ht="18" customHeight="1" x14ac:dyDescent="0.35">
      <c r="A11" s="50"/>
      <c r="B11" s="32">
        <v>2</v>
      </c>
      <c r="C11" s="3" t="s">
        <v>33</v>
      </c>
      <c r="D11" s="91">
        <v>1774</v>
      </c>
      <c r="E11" s="3" t="s">
        <v>34</v>
      </c>
      <c r="F11" s="40"/>
      <c r="G11" s="40" t="str">
        <f>IF(ISNA(VLOOKUP(B11,'1ª PRUEBA  '!$A$8:$T$50,18,FALSE)),0,VLOOKUP(B11,'1ª PRUEBA  '!$A$8:$T$50,18,FALSE))</f>
        <v>4802.20</v>
      </c>
      <c r="H11" s="40">
        <f>IF(ISNA(VLOOKUP(B11,'1ª PRUEBA  '!$A$8:$T$50,20,FALSE)),0,VLOOKUP(B11,'1ª PRUEBA  '!$A$8:$T$50,20,FALSE))</f>
        <v>23</v>
      </c>
      <c r="I11" s="82">
        <f>IF(ISNA(VLOOKUP($B11,'2ª PRUEBA '!$A$8:$T$50,18,FALSE)),0,(VLOOKUP($B11,'2ª PRUEBA '!$A$8:$T$50,18,FALSE)))</f>
        <v>4954.8</v>
      </c>
      <c r="J11" s="40">
        <f>IF(ISNA(VLOOKUP($B11,'2ª PRUEBA '!$A$8:$T$50,20,FALSE)),0,(VLOOKUP($B11,'2ª PRUEBA '!$A$8:$T$50,20,FALSE)))</f>
        <v>20</v>
      </c>
      <c r="K11" s="82" t="str">
        <f>IF(ISNA(VLOOKUP($B11,'3ª PRUEBA '!$A$8:$T$50,18,FALSE)),0,VLOOKUP($B11,'3ª PRUEBA '!$A$8:$T$50,18,FALSE))</f>
        <v>4604.25</v>
      </c>
      <c r="L11" s="82">
        <f>IF(ISNA(VLOOKUP($B11,'3ª PRUEBA '!$A$8:$T$50,20,FALSE)),0,VLOOKUP($B11,'3ª PRUEBA '!$A$8:$T$50,20,FALSE))</f>
        <v>25</v>
      </c>
      <c r="M11" s="89">
        <f>IF(ISNA(VLOOKUP($B11,'4ª PRUEBA'!$A$8:$T$50,18,FALSE)),0,VLOOKUP($B11,'4ª PRUEBA'!$A$8:$T$50,18,FALSE))</f>
        <v>0</v>
      </c>
      <c r="N11" s="89">
        <f>IF(ISNA(VLOOKUP($B11,'4ª PRUEBA'!$A$8:$T$50,20,FALSE)),0,VLOOKUP($B11,'4ª PRUEBA'!$A$8:$T$50,20,FALSE))</f>
        <v>0</v>
      </c>
      <c r="O11" s="82" t="str">
        <f>IF(ISNA(VLOOKUP($B11,'5ª PRUEBA'!$A$8:$T$50,18,FALSE)),0,VLOOKUP($B11,'5ª PRUEBA'!$A$8:$T$50,18,FALSE))</f>
        <v>2811.25</v>
      </c>
      <c r="P11" s="82">
        <f>IF(ISNA(VLOOKUP($B11,'5ª PRUEBA'!$A$8:$T$50,20,FALSE)),0,VLOOKUP($B11,'5ª PRUEBA'!$A$8:$T$50,20,FALSE))</f>
        <v>6</v>
      </c>
      <c r="Q11" s="89" t="str">
        <f>IF(ISNA(VLOOKUP($B11,'6ª PRUEBA'!$A$8:$T$50,18,FALSE)),0,VLOOKUP($B11,'6ª PRUEBA'!$A$8:$T$50,18,FALSE))</f>
        <v>4934.29</v>
      </c>
      <c r="R11" s="89">
        <f>IF(ISNA(VLOOKUP($B11,'6ª PRUEBA'!$A$8:$T$50,20,FALSE)),0,VLOOKUP($B11,'6ª PRUEBA'!$A$8:$T$50,20,FALSE))</f>
        <v>23</v>
      </c>
      <c r="S11" s="89" t="str">
        <f>IF(ISNA(VLOOKUP($B11,'7ª PRUEBA'!$A$8:$T$50,18,FALSE)),0,VLOOKUP($B11,'7ª PRUEBA'!$A$8:$T$50,18,FALSE))</f>
        <v>3455.20</v>
      </c>
      <c r="T11" s="89">
        <f>IF(ISNA(VLOOKUP($B11,'7ª PRUEBA'!$A$8:$T$50,20,FALSE)),0,VLOOKUP($B11,'7ª PRUEBA'!$A$8:$T$50,20,FALSE))</f>
        <v>13</v>
      </c>
      <c r="U11" s="89">
        <f>IF(ISNA(VLOOKUP($B11,'8ª PRUEBA'!$A$8:$T$50,18,FALSE)),0,VLOOKUP($B11,'8ª PRUEBA'!$A$8:$T$50,18,FALSE))</f>
        <v>3302.24</v>
      </c>
      <c r="V11" s="89">
        <f>IF(ISNA(VLOOKUP($B11,'8ª PRUEBA'!$A$8:$T$50,20,FALSE)),0,VLOOKUP($B11,'8ª PRUEBA'!$A$8:$T$50,20,FALSE))</f>
        <v>16</v>
      </c>
      <c r="W11" s="40"/>
      <c r="X11" s="40"/>
      <c r="Y11" s="17"/>
      <c r="Z11" s="2"/>
      <c r="AA11" s="83">
        <f t="shared" si="0"/>
        <v>126</v>
      </c>
      <c r="AB11" s="49">
        <v>98</v>
      </c>
      <c r="AC11" s="88">
        <v>3</v>
      </c>
      <c r="AD11" s="73"/>
      <c r="AE11" s="79">
        <v>1</v>
      </c>
      <c r="AF11" s="87" t="s">
        <v>56</v>
      </c>
      <c r="AG11" s="83">
        <v>155</v>
      </c>
      <c r="AH11" s="81">
        <v>2</v>
      </c>
    </row>
    <row r="12" spans="1:48" ht="18" customHeight="1" x14ac:dyDescent="0.35">
      <c r="A12" s="50"/>
      <c r="B12" s="32">
        <v>3</v>
      </c>
      <c r="C12" s="3" t="s">
        <v>57</v>
      </c>
      <c r="D12" s="91">
        <v>20190055</v>
      </c>
      <c r="E12" s="3" t="s">
        <v>75</v>
      </c>
      <c r="F12" s="40"/>
      <c r="G12" s="40" t="str">
        <f>IF(ISNA(VLOOKUP(B12,'1ª PRUEBA  '!$A$8:$T$50,18,FALSE)),0,VLOOKUP(B12,'1ª PRUEBA  '!$A$8:$T$50,18,FALSE))</f>
        <v>4666.44</v>
      </c>
      <c r="H12" s="40">
        <f>IF(ISNA(VLOOKUP(B12,'1ª PRUEBA  '!$A$8:$T$50,20,FALSE)),0,VLOOKUP(B12,'1ª PRUEBA  '!$A$8:$T$50,20,FALSE))</f>
        <v>20</v>
      </c>
      <c r="I12" s="82">
        <f>IF(ISNA(VLOOKUP($B12,'2ª PRUEBA '!$A$8:$T$50,18,FALSE)),0,(VLOOKUP($B12,'2ª PRUEBA '!$A$8:$T$50,18,FALSE)))</f>
        <v>0</v>
      </c>
      <c r="J12" s="40">
        <f>IF(ISNA(VLOOKUP($B12,'2ª PRUEBA '!$A$8:$T$50,20,FALSE)),0,(VLOOKUP($B12,'2ª PRUEBA '!$A$8:$T$50,20,FALSE)))</f>
        <v>0</v>
      </c>
      <c r="K12" s="82">
        <f>IF(ISNA(VLOOKUP($B12,'3ª PRUEBA '!$A$8:$T$50,18,FALSE)),0,VLOOKUP($B12,'3ª PRUEBA '!$A$8:$T$50,18,FALSE))</f>
        <v>0</v>
      </c>
      <c r="L12" s="82">
        <f>IF(ISNA(VLOOKUP($B12,'3ª PRUEBA '!$A$8:$T$50,20,FALSE)),0,VLOOKUP($B12,'3ª PRUEBA '!$A$8:$T$50,20,FALSE))</f>
        <v>0</v>
      </c>
      <c r="M12" s="89">
        <f>IF(ISNA(VLOOKUP($B12,'4ª PRUEBA'!$A$8:$T$50,18,FALSE)),0,VLOOKUP($B12,'4ª PRUEBA'!$A$8:$T$50,18,FALSE))</f>
        <v>0</v>
      </c>
      <c r="N12" s="89">
        <f>IF(ISNA(VLOOKUP($B12,'4ª PRUEBA'!$A$8:$T$50,20,FALSE)),0,VLOOKUP($B12,'4ª PRUEBA'!$A$8:$T$50,20,FALSE))</f>
        <v>0</v>
      </c>
      <c r="O12" s="82">
        <f>IF(ISNA(VLOOKUP($B12,'5ª PRUEBA'!$A$8:$T$50,18,FALSE)),0,VLOOKUP($B12,'5ª PRUEBA'!$A$8:$T$50,18,FALSE))</f>
        <v>0</v>
      </c>
      <c r="P12" s="82">
        <f>IF(ISNA(VLOOKUP($B12,'5ª PRUEBA'!$A$8:$T$50,20,FALSE)),0,VLOOKUP($B12,'5ª PRUEBA'!$A$8:$T$50,20,FALSE))</f>
        <v>0</v>
      </c>
      <c r="Q12" s="89">
        <f>IF(ISNA(VLOOKUP($B12,'6ª PRUEBA'!$A$8:$T$50,18,FALSE)),0,VLOOKUP($B12,'6ª PRUEBA'!$A$8:$T$50,18,FALSE))</f>
        <v>0</v>
      </c>
      <c r="R12" s="89">
        <f>IF(ISNA(VLOOKUP($B12,'6ª PRUEBA'!$A$8:$T$50,20,FALSE)),0,VLOOKUP($B12,'6ª PRUEBA'!$A$8:$T$50,20,FALSE))</f>
        <v>0</v>
      </c>
      <c r="S12" s="89">
        <f>IF(ISNA(VLOOKUP($B12,'7ª PRUEBA'!$A$8:$T$50,18,FALSE)),0,VLOOKUP($B12,'7ª PRUEBA'!$A$8:$T$50,18,FALSE))</f>
        <v>0</v>
      </c>
      <c r="T12" s="89">
        <f>IF(ISNA(VLOOKUP($B12,'7ª PRUEBA'!$A$8:$T$50,20,FALSE)),0,VLOOKUP($B12,'7ª PRUEBA'!$A$8:$T$50,20,FALSE))</f>
        <v>0</v>
      </c>
      <c r="U12" s="89">
        <f>IF(ISNA(VLOOKUP($B12,'8ª PRUEBA'!$A$8:$T$50,18,FALSE)),0,VLOOKUP($B12,'8ª PRUEBA'!$A$8:$T$50,18,FALSE))</f>
        <v>0</v>
      </c>
      <c r="V12" s="89">
        <f>IF(ISNA(VLOOKUP($B12,'8ª PRUEBA'!$A$8:$T$50,20,FALSE)),0,VLOOKUP($B12,'8ª PRUEBA'!$A$8:$T$50,20,FALSE))</f>
        <v>0</v>
      </c>
      <c r="W12" s="40"/>
      <c r="X12" s="40"/>
      <c r="Y12" s="17"/>
      <c r="Z12" s="2"/>
      <c r="AA12" s="83">
        <f t="shared" si="0"/>
        <v>20</v>
      </c>
      <c r="AB12" s="49">
        <v>82</v>
      </c>
      <c r="AC12" s="88">
        <v>21</v>
      </c>
      <c r="AD12" s="73"/>
      <c r="AE12" s="79">
        <v>2</v>
      </c>
      <c r="AF12" s="87" t="s">
        <v>33</v>
      </c>
      <c r="AG12" s="83">
        <v>126</v>
      </c>
      <c r="AH12" s="88">
        <v>3</v>
      </c>
    </row>
    <row r="13" spans="1:48" ht="18" customHeight="1" x14ac:dyDescent="0.35">
      <c r="A13" s="39"/>
      <c r="B13" s="79">
        <v>4</v>
      </c>
      <c r="C13" s="3" t="s">
        <v>28</v>
      </c>
      <c r="D13" s="91" t="s">
        <v>23</v>
      </c>
      <c r="E13" s="3" t="s">
        <v>32</v>
      </c>
      <c r="F13" s="40"/>
      <c r="G13" s="40" t="str">
        <f>IF(ISNA(VLOOKUP(B13,'1ª PRUEBA  '!$A$8:$T$50,18,FALSE)),0,VLOOKUP(B13,'1ª PRUEBA  '!$A$8:$T$50,18,FALSE))</f>
        <v>4232.37</v>
      </c>
      <c r="H13" s="40">
        <f>IF(ISNA(VLOOKUP(B13,'1ª PRUEBA  '!$A$8:$T$50,20,FALSE)),0,VLOOKUP(B13,'1ª PRUEBA  '!$A$8:$T$50,20,FALSE))</f>
        <v>19</v>
      </c>
      <c r="I13" s="82">
        <f>IF(ISNA(VLOOKUP($B13,'2ª PRUEBA '!$A$8:$T$50,18,FALSE)),0,(VLOOKUP($B13,'2ª PRUEBA '!$A$8:$T$50,18,FALSE)))</f>
        <v>4428.8999999999996</v>
      </c>
      <c r="J13" s="40">
        <f>IF(ISNA(VLOOKUP($B13,'2ª PRUEBA '!$A$8:$T$50,20,FALSE)),0,(VLOOKUP($B13,'2ª PRUEBA '!$A$8:$T$50,20,FALSE)))</f>
        <v>13</v>
      </c>
      <c r="K13" s="82" t="str">
        <f>IF(ISNA(VLOOKUP($B13,'3ª PRUEBA '!$A$8:$T$50,18,FALSE)),0,VLOOKUP($B13,'3ª PRUEBA '!$A$8:$T$50,18,FALSE))</f>
        <v>3308.30</v>
      </c>
      <c r="L13" s="82">
        <f>IF(ISNA(VLOOKUP($B13,'3ª PRUEBA '!$A$8:$T$50,20,FALSE)),0,VLOOKUP($B13,'3ª PRUEBA '!$A$8:$T$50,20,FALSE))</f>
        <v>13</v>
      </c>
      <c r="M13" s="89" t="str">
        <f>IF(ISNA(VLOOKUP($B13,'4ª PRUEBA'!$A$8:$T$50,18,FALSE)),0,VLOOKUP($B13,'4ª PRUEBA'!$A$8:$T$50,18,FALSE))</f>
        <v>3587.74</v>
      </c>
      <c r="N13" s="89">
        <f>IF(ISNA(VLOOKUP($B13,'4ª PRUEBA'!$A$8:$T$50,20,FALSE)),0,VLOOKUP($B13,'4ª PRUEBA'!$A$8:$T$50,20,FALSE))</f>
        <v>15</v>
      </c>
      <c r="O13" s="82" t="str">
        <f>IF(ISNA(VLOOKUP($B13,'5ª PRUEBA'!$A$8:$T$50,18,FALSE)),0,VLOOKUP($B13,'5ª PRUEBA'!$A$8:$T$50,18,FALSE))</f>
        <v>3425.12</v>
      </c>
      <c r="P13" s="82">
        <f>IF(ISNA(VLOOKUP($B13,'5ª PRUEBA'!$A$8:$T$50,20,FALSE)),0,VLOOKUP($B13,'5ª PRUEBA'!$A$8:$T$50,20,FALSE))</f>
        <v>13</v>
      </c>
      <c r="Q13" s="89" t="str">
        <f>IF(ISNA(VLOOKUP($B13,'6ª PRUEBA'!$A$8:$T$50,18,FALSE)),0,VLOOKUP($B13,'6ª PRUEBA'!$A$8:$T$50,18,FALSE))</f>
        <v>4762.26</v>
      </c>
      <c r="R13" s="89">
        <f>IF(ISNA(VLOOKUP($B13,'6ª PRUEBA'!$A$8:$T$50,20,FALSE)),0,VLOOKUP($B13,'6ª PRUEBA'!$A$8:$T$50,20,FALSE))</f>
        <v>19</v>
      </c>
      <c r="S13" s="89" t="str">
        <f>IF(ISNA(VLOOKUP($B13,'7ª PRUEBA'!$A$8:$T$50,18,FALSE)),0,VLOOKUP($B13,'7ª PRUEBA'!$A$8:$T$50,18,FALSE))</f>
        <v>4087.03</v>
      </c>
      <c r="T13" s="89">
        <f>IF(ISNA(VLOOKUP($B13,'7ª PRUEBA'!$A$8:$T$50,20,FALSE)),0,VLOOKUP($B13,'7ª PRUEBA'!$A$8:$T$50,20,FALSE))</f>
        <v>18</v>
      </c>
      <c r="U13" s="89">
        <f>IF(ISNA(VLOOKUP($B13,'8ª PRUEBA'!$A$8:$T$50,18,FALSE)),0,VLOOKUP($B13,'8ª PRUEBA'!$A$8:$T$50,18,FALSE))</f>
        <v>2896.57</v>
      </c>
      <c r="V13" s="89">
        <f>IF(ISNA(VLOOKUP($B13,'8ª PRUEBA'!$A$8:$T$50,20,FALSE)),0,VLOOKUP($B13,'8ª PRUEBA'!$A$8:$T$50,20,FALSE))</f>
        <v>15</v>
      </c>
      <c r="W13" s="40"/>
      <c r="X13" s="40"/>
      <c r="Y13" s="17"/>
      <c r="Z13" s="2"/>
      <c r="AA13" s="83">
        <f t="shared" si="0"/>
        <v>125</v>
      </c>
      <c r="AB13" s="49">
        <v>64</v>
      </c>
      <c r="AC13" s="88">
        <v>4</v>
      </c>
      <c r="AD13" s="73"/>
      <c r="AE13" s="79">
        <v>4</v>
      </c>
      <c r="AF13" s="87" t="s">
        <v>28</v>
      </c>
      <c r="AG13" s="83">
        <v>125</v>
      </c>
      <c r="AH13" s="88">
        <v>4</v>
      </c>
    </row>
    <row r="14" spans="1:48" ht="18" customHeight="1" x14ac:dyDescent="0.35">
      <c r="A14" s="39"/>
      <c r="B14" s="32">
        <v>5</v>
      </c>
      <c r="C14" s="77" t="s">
        <v>58</v>
      </c>
      <c r="D14" s="91">
        <v>1761</v>
      </c>
      <c r="E14" s="3" t="s">
        <v>76</v>
      </c>
      <c r="F14" s="40"/>
      <c r="G14" s="40" t="str">
        <f>IF(ISNA(VLOOKUP(B14,'1ª PRUEBA  '!$A$8:$T$50,18,FALSE)),0,VLOOKUP(B14,'1ª PRUEBA  '!$A$8:$T$50,18,FALSE))</f>
        <v>4219.28</v>
      </c>
      <c r="H14" s="40">
        <f>IF(ISNA(VLOOKUP(B14,'1ª PRUEBA  '!$A$8:$T$50,20,FALSE)),0,VLOOKUP(B14,'1ª PRUEBA  '!$A$8:$T$50,20,FALSE))</f>
        <v>18</v>
      </c>
      <c r="I14" s="82">
        <f>IF(ISNA(VLOOKUP($B14,'2ª PRUEBA '!$A$8:$T$50,18,FALSE)),0,(VLOOKUP($B14,'2ª PRUEBA '!$A$8:$T$50,18,FALSE)))</f>
        <v>4994.3999999999996</v>
      </c>
      <c r="J14" s="40">
        <f>IF(ISNA(VLOOKUP($B14,'2ª PRUEBA '!$A$8:$T$50,20,FALSE)),0,(VLOOKUP($B14,'2ª PRUEBA '!$A$8:$T$50,20,FALSE)))</f>
        <v>23</v>
      </c>
      <c r="K14" s="82" t="str">
        <f>IF(ISNA(VLOOKUP($B14,'3ª PRUEBA '!$A$8:$T$50,18,FALSE)),0,VLOOKUP($B14,'3ª PRUEBA '!$A$8:$T$50,18,FALSE))</f>
        <v>4485.33</v>
      </c>
      <c r="L14" s="82">
        <f>IF(ISNA(VLOOKUP($B14,'3ª PRUEBA '!$A$8:$T$50,20,FALSE)),0,VLOOKUP($B14,'3ª PRUEBA '!$A$8:$T$50,20,FALSE))</f>
        <v>23</v>
      </c>
      <c r="M14" s="89">
        <f>IF(ISNA(VLOOKUP($B14,'4ª PRUEBA'!$A$8:$T$50,18,FALSE)),0,VLOOKUP($B14,'4ª PRUEBA'!$A$8:$T$50,18,FALSE))</f>
        <v>0</v>
      </c>
      <c r="N14" s="89">
        <f>IF(ISNA(VLOOKUP($B14,'4ª PRUEBA'!$A$8:$T$50,20,FALSE)),0,VLOOKUP($B14,'4ª PRUEBA'!$A$8:$T$50,20,FALSE))</f>
        <v>0</v>
      </c>
      <c r="O14" s="82" t="str">
        <f>IF(ISNA(VLOOKUP($B14,'5ª PRUEBA'!$A$8:$T$50,18,FALSE)),0,VLOOKUP($B14,'5ª PRUEBA'!$A$8:$T$50,18,FALSE))</f>
        <v>3966.92</v>
      </c>
      <c r="P14" s="82">
        <f>IF(ISNA(VLOOKUP($B14,'5ª PRUEBA'!$A$8:$T$50,20,FALSE)),0,VLOOKUP($B14,'5ª PRUEBA'!$A$8:$T$50,20,FALSE))</f>
        <v>25</v>
      </c>
      <c r="Q14" s="89" t="str">
        <f>IF(ISNA(VLOOKUP($B14,'6ª PRUEBA'!$A$8:$T$50,18,FALSE)),0,VLOOKUP($B14,'6ª PRUEBA'!$A$8:$T$50,18,FALSE))</f>
        <v>4967.69</v>
      </c>
      <c r="R14" s="89">
        <f>IF(ISNA(VLOOKUP($B14,'6ª PRUEBA'!$A$8:$T$50,20,FALSE)),0,VLOOKUP($B14,'6ª PRUEBA'!$A$8:$T$50,20,FALSE))</f>
        <v>25</v>
      </c>
      <c r="S14" s="89" t="str">
        <f>IF(ISNA(VLOOKUP($B14,'7ª PRUEBA'!$A$8:$T$50,18,FALSE)),0,VLOOKUP($B14,'7ª PRUEBA'!$A$8:$T$50,18,FALSE))</f>
        <v>4974.70</v>
      </c>
      <c r="T14" s="89">
        <f>IF(ISNA(VLOOKUP($B14,'7ª PRUEBA'!$A$8:$T$50,20,FALSE)),0,VLOOKUP($B14,'7ª PRUEBA'!$A$8:$T$50,20,FALSE))</f>
        <v>23</v>
      </c>
      <c r="U14" s="89">
        <f>IF(ISNA(VLOOKUP($B14,'8ª PRUEBA'!$A$8:$T$50,18,FALSE)),0,VLOOKUP($B14,'8ª PRUEBA'!$A$8:$T$50,18,FALSE))</f>
        <v>4372.95</v>
      </c>
      <c r="V14" s="89">
        <f>IF(ISNA(VLOOKUP($B14,'8ª PRUEBA'!$A$8:$T$50,20,FALSE)),0,VLOOKUP($B14,'8ª PRUEBA'!$A$8:$T$50,20,FALSE))</f>
        <v>23</v>
      </c>
      <c r="W14" s="40"/>
      <c r="X14" s="40"/>
      <c r="Y14" s="17"/>
      <c r="Z14" s="2"/>
      <c r="AA14" s="83">
        <f t="shared" si="0"/>
        <v>160</v>
      </c>
      <c r="AB14" s="49">
        <v>55</v>
      </c>
      <c r="AC14" s="88">
        <v>1</v>
      </c>
      <c r="AD14" s="73"/>
      <c r="AE14" s="79">
        <v>25</v>
      </c>
      <c r="AF14" s="87" t="s">
        <v>205</v>
      </c>
      <c r="AG14" s="83">
        <v>121</v>
      </c>
      <c r="AH14" s="88">
        <v>5</v>
      </c>
    </row>
    <row r="15" spans="1:48" ht="18" customHeight="1" x14ac:dyDescent="0.35">
      <c r="A15" s="39"/>
      <c r="B15" s="32">
        <v>6</v>
      </c>
      <c r="C15" s="77" t="s">
        <v>59</v>
      </c>
      <c r="D15" s="91">
        <v>3184</v>
      </c>
      <c r="E15" s="3" t="s">
        <v>77</v>
      </c>
      <c r="F15" s="40"/>
      <c r="G15" s="40" t="str">
        <f>IF(ISNA(VLOOKUP(B15,'1ª PRUEBA  '!$A$8:$T$50,18,FALSE)),0,VLOOKUP(B15,'1ª PRUEBA  '!$A$8:$T$50,18,FALSE))</f>
        <v>4153.80</v>
      </c>
      <c r="H15" s="40">
        <f>IF(ISNA(VLOOKUP(B15,'1ª PRUEBA  '!$A$8:$T$50,20,FALSE)),0,VLOOKUP(B15,'1ª PRUEBA  '!$A$8:$T$50,20,FALSE))</f>
        <v>17</v>
      </c>
      <c r="I15" s="82">
        <f>IF(ISNA(VLOOKUP($B15,'2ª PRUEBA '!$A$8:$T$50,18,FALSE)),0,(VLOOKUP($B15,'2ª PRUEBA '!$A$8:$T$50,18,FALSE)))</f>
        <v>3313.4</v>
      </c>
      <c r="J15" s="40">
        <f>IF(ISNA(VLOOKUP($B15,'2ª PRUEBA '!$A$8:$T$50,20,FALSE)),0,(VLOOKUP($B15,'2ª PRUEBA '!$A$8:$T$50,20,FALSE)))</f>
        <v>4</v>
      </c>
      <c r="K15" s="82">
        <f>IF(ISNA(VLOOKUP($B15,'3ª PRUEBA '!$A$8:$T$50,18,FALSE)),0,VLOOKUP($B15,'3ª PRUEBA '!$A$8:$T$50,18,FALSE))</f>
        <v>0</v>
      </c>
      <c r="L15" s="82">
        <f>IF(ISNA(VLOOKUP($B15,'3ª PRUEBA '!$A$8:$T$50,20,FALSE)),0,VLOOKUP($B15,'3ª PRUEBA '!$A$8:$T$50,20,FALSE))</f>
        <v>0</v>
      </c>
      <c r="M15" s="89" t="str">
        <f>IF(ISNA(VLOOKUP($B15,'4ª PRUEBA'!$A$8:$T$50,18,FALSE)),0,VLOOKUP($B15,'4ª PRUEBA'!$A$8:$T$50,18,FALSE))</f>
        <v>3492.10</v>
      </c>
      <c r="N15" s="89">
        <f>IF(ISNA(VLOOKUP($B15,'4ª PRUEBA'!$A$8:$T$50,20,FALSE)),0,VLOOKUP($B15,'4ª PRUEBA'!$A$8:$T$50,20,FALSE))</f>
        <v>14</v>
      </c>
      <c r="O15" s="82" t="str">
        <f>IF(ISNA(VLOOKUP($B15,'5ª PRUEBA'!$A$8:$T$50,18,FALSE)),0,VLOOKUP($B15,'5ª PRUEBA'!$A$8:$T$50,18,FALSE))</f>
        <v>3147.81</v>
      </c>
      <c r="P15" s="82">
        <f>IF(ISNA(VLOOKUP($B15,'5ª PRUEBA'!$A$8:$T$50,20,FALSE)),0,VLOOKUP($B15,'5ª PRUEBA'!$A$8:$T$50,20,FALSE))</f>
        <v>9</v>
      </c>
      <c r="Q15" s="89">
        <f>IF(ISNA(VLOOKUP($B15,'6ª PRUEBA'!$A$8:$T$50,18,FALSE)),0,VLOOKUP($B15,'6ª PRUEBA'!$A$8:$T$50,18,FALSE))</f>
        <v>0</v>
      </c>
      <c r="R15" s="89">
        <f>IF(ISNA(VLOOKUP($B15,'6ª PRUEBA'!$A$8:$T$50,20,FALSE)),0,VLOOKUP($B15,'6ª PRUEBA'!$A$8:$T$50,20,FALSE))</f>
        <v>0</v>
      </c>
      <c r="S15" s="89" t="str">
        <f>IF(ISNA(VLOOKUP($B15,'7ª PRUEBA'!$A$8:$T$50,18,FALSE)),0,VLOOKUP($B15,'7ª PRUEBA'!$A$8:$T$50,18,FALSE))</f>
        <v>4074.60</v>
      </c>
      <c r="T15" s="89">
        <f>IF(ISNA(VLOOKUP($B15,'7ª PRUEBA'!$A$8:$T$50,20,FALSE)),0,VLOOKUP($B15,'7ª PRUEBA'!$A$8:$T$50,20,FALSE))</f>
        <v>17</v>
      </c>
      <c r="U15" s="89">
        <f>IF(ISNA(VLOOKUP($B15,'8ª PRUEBA'!$A$8:$T$50,18,FALSE)),0,VLOOKUP($B15,'8ª PRUEBA'!$A$8:$T$50,18,FALSE))</f>
        <v>4190.95</v>
      </c>
      <c r="V15" s="89">
        <f>IF(ISNA(VLOOKUP($B15,'8ª PRUEBA'!$A$8:$T$50,20,FALSE)),0,VLOOKUP($B15,'8ª PRUEBA'!$A$8:$T$50,20,FALSE))</f>
        <v>20</v>
      </c>
      <c r="W15" s="40"/>
      <c r="X15" s="40"/>
      <c r="Y15" s="17"/>
      <c r="Z15" s="2"/>
      <c r="AA15" s="83">
        <f t="shared" si="0"/>
        <v>81</v>
      </c>
      <c r="AB15" s="49">
        <v>52</v>
      </c>
      <c r="AC15" s="88">
        <v>9</v>
      </c>
      <c r="AD15" s="73"/>
      <c r="AE15" s="79">
        <v>14</v>
      </c>
      <c r="AF15" s="87" t="s">
        <v>67</v>
      </c>
      <c r="AG15" s="83">
        <v>100</v>
      </c>
      <c r="AH15" s="88">
        <v>6</v>
      </c>
    </row>
    <row r="16" spans="1:48" ht="18" customHeight="1" x14ac:dyDescent="0.35">
      <c r="A16" s="39"/>
      <c r="B16" s="32">
        <v>7</v>
      </c>
      <c r="C16" s="77" t="s">
        <v>60</v>
      </c>
      <c r="D16" s="91">
        <v>6390</v>
      </c>
      <c r="E16" s="3" t="s">
        <v>78</v>
      </c>
      <c r="F16" s="40"/>
      <c r="G16" s="40" t="str">
        <f>IF(ISNA(VLOOKUP(B16,'1ª PRUEBA  '!$A$8:$T$50,18,FALSE)),0,VLOOKUP(B16,'1ª PRUEBA  '!$A$8:$T$50,18,FALSE))</f>
        <v>4133.61</v>
      </c>
      <c r="H16" s="40">
        <f>IF(ISNA(VLOOKUP(B16,'1ª PRUEBA  '!$A$8:$T$50,20,FALSE)),0,VLOOKUP(B16,'1ª PRUEBA  '!$A$8:$T$50,20,FALSE))</f>
        <v>16</v>
      </c>
      <c r="I16" s="82">
        <f>IF(ISNA(VLOOKUP($B16,'2ª PRUEBA '!$A$8:$T$50,18,FALSE)),0,(VLOOKUP($B16,'2ª PRUEBA '!$A$8:$T$50,18,FALSE)))</f>
        <v>4280.8</v>
      </c>
      <c r="J16" s="40">
        <f>IF(ISNA(VLOOKUP($B16,'2ª PRUEBA '!$A$8:$T$50,20,FALSE)),0,(VLOOKUP($B16,'2ª PRUEBA '!$A$8:$T$50,20,FALSE)))</f>
        <v>10</v>
      </c>
      <c r="K16" s="82">
        <f>IF(ISNA(VLOOKUP($B16,'3ª PRUEBA '!$A$8:$T$50,18,FALSE)),0,VLOOKUP($B16,'3ª PRUEBA '!$A$8:$T$50,18,FALSE))</f>
        <v>0</v>
      </c>
      <c r="L16" s="82">
        <f>IF(ISNA(VLOOKUP($B16,'3ª PRUEBA '!$A$8:$T$50,20,FALSE)),0,VLOOKUP($B16,'3ª PRUEBA '!$A$8:$T$50,20,FALSE))</f>
        <v>0</v>
      </c>
      <c r="M16" s="89">
        <f>IF(ISNA(VLOOKUP($B16,'4ª PRUEBA'!$A$8:$T$50,18,FALSE)),0,VLOOKUP($B16,'4ª PRUEBA'!$A$8:$T$50,18,FALSE))</f>
        <v>0</v>
      </c>
      <c r="N16" s="89">
        <f>IF(ISNA(VLOOKUP($B16,'4ª PRUEBA'!$A$8:$T$50,20,FALSE)),0,VLOOKUP($B16,'4ª PRUEBA'!$A$8:$T$50,20,FALSE))</f>
        <v>0</v>
      </c>
      <c r="O16" s="82">
        <f>IF(ISNA(VLOOKUP($B16,'5ª PRUEBA'!$A$8:$T$50,18,FALSE)),0,VLOOKUP($B16,'5ª PRUEBA'!$A$8:$T$50,18,FALSE))</f>
        <v>0</v>
      </c>
      <c r="P16" s="82">
        <f>IF(ISNA(VLOOKUP($B16,'5ª PRUEBA'!$A$8:$T$50,20,FALSE)),0,VLOOKUP($B16,'5ª PRUEBA'!$A$8:$T$50,20,FALSE))</f>
        <v>0</v>
      </c>
      <c r="Q16" s="89" t="str">
        <f>IF(ISNA(VLOOKUP($B16,'6ª PRUEBA'!$A$8:$T$50,18,FALSE)),0,VLOOKUP($B16,'6ª PRUEBA'!$A$8:$T$50,18,FALSE))</f>
        <v>4144.86</v>
      </c>
      <c r="R16" s="89">
        <f>IF(ISNA(VLOOKUP($B16,'6ª PRUEBA'!$A$8:$T$50,20,FALSE)),0,VLOOKUP($B16,'6ª PRUEBA'!$A$8:$T$50,20,FALSE))</f>
        <v>15</v>
      </c>
      <c r="S16" s="89" t="str">
        <f>IF(ISNA(VLOOKUP($B16,'7ª PRUEBA'!$A$8:$T$50,18,FALSE)),0,VLOOKUP($B16,'7ª PRUEBA'!$A$8:$T$50,18,FALSE))</f>
        <v>3742.50</v>
      </c>
      <c r="T16" s="89">
        <f>IF(ISNA(VLOOKUP($B16,'7ª PRUEBA'!$A$8:$T$50,20,FALSE)),0,VLOOKUP($B16,'7ª PRUEBA'!$A$8:$T$50,20,FALSE))</f>
        <v>16</v>
      </c>
      <c r="U16" s="89">
        <f>IF(ISNA(VLOOKUP($B16,'8ª PRUEBA'!$A$8:$T$50,18,FALSE)),0,VLOOKUP($B16,'8ª PRUEBA'!$A$8:$T$50,18,FALSE))</f>
        <v>0</v>
      </c>
      <c r="V16" s="89">
        <f>IF(ISNA(VLOOKUP($B16,'8ª PRUEBA'!$A$8:$T$50,20,FALSE)),0,VLOOKUP($B16,'8ª PRUEBA'!$A$8:$T$50,20,FALSE))</f>
        <v>0</v>
      </c>
      <c r="W16" s="40"/>
      <c r="X16" s="40"/>
      <c r="Y16" s="17"/>
      <c r="Z16" s="2"/>
      <c r="AA16" s="83">
        <f t="shared" si="0"/>
        <v>57</v>
      </c>
      <c r="AB16" s="49">
        <v>47</v>
      </c>
      <c r="AC16" s="88">
        <v>10</v>
      </c>
      <c r="AD16" s="73"/>
      <c r="AE16" s="79">
        <v>18</v>
      </c>
      <c r="AF16" s="87" t="s">
        <v>193</v>
      </c>
      <c r="AG16" s="83">
        <v>97</v>
      </c>
      <c r="AH16" s="88">
        <v>7</v>
      </c>
    </row>
    <row r="17" spans="1:34" ht="18" customHeight="1" x14ac:dyDescent="0.35">
      <c r="A17" s="39"/>
      <c r="B17" s="32">
        <v>8</v>
      </c>
      <c r="C17" s="77" t="s">
        <v>61</v>
      </c>
      <c r="D17" s="91">
        <v>1227</v>
      </c>
      <c r="E17" s="3" t="s">
        <v>79</v>
      </c>
      <c r="F17" s="40"/>
      <c r="G17" s="40" t="str">
        <f>IF(ISNA(VLOOKUP(B17,'1ª PRUEBA  '!$A$8:$T$50,18,FALSE)),0,VLOOKUP(B17,'1ª PRUEBA  '!$A$8:$T$50,18,FALSE))</f>
        <v>4128.76</v>
      </c>
      <c r="H17" s="40">
        <f>IF(ISNA(VLOOKUP(B17,'1ª PRUEBA  '!$A$8:$T$50,20,FALSE)),0,VLOOKUP(B17,'1ª PRUEBA  '!$A$8:$T$50,20,FALSE))</f>
        <v>15</v>
      </c>
      <c r="I17" s="82">
        <f>IF(ISNA(VLOOKUP($B17,'2ª PRUEBA '!$A$8:$T$50,18,FALSE)),0,(VLOOKUP($B17,'2ª PRUEBA '!$A$8:$T$50,18,FALSE)))</f>
        <v>4493.5</v>
      </c>
      <c r="J17" s="40">
        <f>IF(ISNA(VLOOKUP($B17,'2ª PRUEBA '!$A$8:$T$50,20,FALSE)),0,(VLOOKUP($B17,'2ª PRUEBA '!$A$8:$T$50,20,FALSE)))</f>
        <v>15</v>
      </c>
      <c r="K17" s="82">
        <f>IF(ISNA(VLOOKUP($B17,'3ª PRUEBA '!$A$8:$T$50,18,FALSE)),0,VLOOKUP($B17,'3ª PRUEBA '!$A$8:$T$50,18,FALSE))</f>
        <v>0</v>
      </c>
      <c r="L17" s="82">
        <f>IF(ISNA(VLOOKUP($B17,'3ª PRUEBA '!$A$8:$T$50,20,FALSE)),0,VLOOKUP($B17,'3ª PRUEBA '!$A$8:$T$50,20,FALSE))</f>
        <v>0</v>
      </c>
      <c r="M17" s="89">
        <f>IF(ISNA(VLOOKUP($B17,'4ª PRUEBA'!$A$8:$T$50,18,FALSE)),0,VLOOKUP($B17,'4ª PRUEBA'!$A$8:$T$50,18,FALSE))</f>
        <v>0</v>
      </c>
      <c r="N17" s="89">
        <f>IF(ISNA(VLOOKUP($B17,'4ª PRUEBA'!$A$8:$T$50,20,FALSE)),0,VLOOKUP($B17,'4ª PRUEBA'!$A$8:$T$50,20,FALSE))</f>
        <v>0</v>
      </c>
      <c r="O17" s="82">
        <f>IF(ISNA(VLOOKUP($B17,'5ª PRUEBA'!$A$8:$T$50,18,FALSE)),0,VLOOKUP($B17,'5ª PRUEBA'!$A$8:$T$50,18,FALSE))</f>
        <v>0</v>
      </c>
      <c r="P17" s="82">
        <f>IF(ISNA(VLOOKUP($B17,'5ª PRUEBA'!$A$8:$T$50,20,FALSE)),0,VLOOKUP($B17,'5ª PRUEBA'!$A$8:$T$50,20,FALSE))</f>
        <v>0</v>
      </c>
      <c r="Q17" s="89">
        <f>IF(ISNA(VLOOKUP($B17,'6ª PRUEBA'!$A$8:$T$50,18,FALSE)),0,VLOOKUP($B17,'6ª PRUEBA'!$A$8:$T$50,18,FALSE))</f>
        <v>0</v>
      </c>
      <c r="R17" s="89">
        <f>IF(ISNA(VLOOKUP($B17,'6ª PRUEBA'!$A$8:$T$50,20,FALSE)),0,VLOOKUP($B17,'6ª PRUEBA'!$A$8:$T$50,20,FALSE))</f>
        <v>0</v>
      </c>
      <c r="S17" s="89" t="str">
        <f>IF(ISNA(VLOOKUP($B17,'7ª PRUEBA'!$A$8:$T$50,18,FALSE)),0,VLOOKUP($B17,'7ª PRUEBA'!$A$8:$T$50,18,FALSE))</f>
        <v>4738.18</v>
      </c>
      <c r="T17" s="89">
        <f>IF(ISNA(VLOOKUP($B17,'7ª PRUEBA'!$A$8:$T$50,20,FALSE)),0,VLOOKUP($B17,'7ª PRUEBA'!$A$8:$T$50,20,FALSE))</f>
        <v>20</v>
      </c>
      <c r="U17" s="89">
        <f>IF(ISNA(VLOOKUP($B17,'8ª PRUEBA'!$A$8:$T$50,18,FALSE)),0,VLOOKUP($B17,'8ª PRUEBA'!$A$8:$T$50,18,FALSE))</f>
        <v>0</v>
      </c>
      <c r="V17" s="89">
        <f>IF(ISNA(VLOOKUP($B17,'8ª PRUEBA'!$A$8:$T$50,20,FALSE)),0,VLOOKUP($B17,'8ª PRUEBA'!$A$8:$T$50,20,FALSE))</f>
        <v>0</v>
      </c>
      <c r="W17" s="40"/>
      <c r="X17" s="40"/>
      <c r="Y17" s="17"/>
      <c r="Z17" s="2"/>
      <c r="AA17" s="83">
        <f t="shared" si="0"/>
        <v>50</v>
      </c>
      <c r="AB17" s="49">
        <v>43</v>
      </c>
      <c r="AC17" s="88">
        <v>13</v>
      </c>
      <c r="AD17" s="73"/>
      <c r="AE17" s="79">
        <v>6</v>
      </c>
      <c r="AF17" s="87" t="s">
        <v>59</v>
      </c>
      <c r="AG17" s="83">
        <v>81</v>
      </c>
      <c r="AH17" s="88">
        <v>8</v>
      </c>
    </row>
    <row r="18" spans="1:34" ht="18" customHeight="1" x14ac:dyDescent="0.35">
      <c r="A18" s="39"/>
      <c r="B18" s="32">
        <v>9</v>
      </c>
      <c r="C18" s="77" t="s">
        <v>62</v>
      </c>
      <c r="D18" s="91">
        <v>3788</v>
      </c>
      <c r="E18" s="3" t="s">
        <v>79</v>
      </c>
      <c r="F18" s="40"/>
      <c r="G18" s="40" t="str">
        <f>IF(ISNA(VLOOKUP(B18,'1ª PRUEBA  '!$A$8:$T$50,18,FALSE)),0,VLOOKUP(B18,'1ª PRUEBA  '!$A$8:$T$50,18,FALSE))</f>
        <v>3819.32</v>
      </c>
      <c r="H18" s="40">
        <f>IF(ISNA(VLOOKUP(B18,'1ª PRUEBA  '!$A$8:$T$50,20,FALSE)),0,VLOOKUP(B18,'1ª PRUEBA  '!$A$8:$T$50,20,FALSE))</f>
        <v>14</v>
      </c>
      <c r="I18" s="82">
        <f>IF(ISNA(VLOOKUP($B18,'2ª PRUEBA '!$A$8:$T$50,18,FALSE)),0,(VLOOKUP($B18,'2ª PRUEBA '!$A$8:$T$50,18,FALSE)))</f>
        <v>0</v>
      </c>
      <c r="J18" s="40">
        <f>IF(ISNA(VLOOKUP($B18,'2ª PRUEBA '!$A$8:$T$50,20,FALSE)),0,(VLOOKUP($B18,'2ª PRUEBA '!$A$8:$T$50,20,FALSE)))</f>
        <v>0</v>
      </c>
      <c r="K18" s="82">
        <f>IF(ISNA(VLOOKUP($B18,'3ª PRUEBA '!$A$8:$T$50,18,FALSE)),0,VLOOKUP($B18,'3ª PRUEBA '!$A$8:$T$50,18,FALSE))</f>
        <v>0</v>
      </c>
      <c r="L18" s="82">
        <f>IF(ISNA(VLOOKUP($B18,'3ª PRUEBA '!$A$8:$T$50,20,FALSE)),0,VLOOKUP($B18,'3ª PRUEBA '!$A$8:$T$50,20,FALSE))</f>
        <v>0</v>
      </c>
      <c r="M18" s="89">
        <f>IF(ISNA(VLOOKUP($B18,'4ª PRUEBA'!$A$8:$T$50,18,FALSE)),0,VLOOKUP($B18,'4ª PRUEBA'!$A$8:$T$50,18,FALSE))</f>
        <v>0</v>
      </c>
      <c r="N18" s="89">
        <f>IF(ISNA(VLOOKUP($B18,'4ª PRUEBA'!$A$8:$T$50,20,FALSE)),0,VLOOKUP($B18,'4ª PRUEBA'!$A$8:$T$50,20,FALSE))</f>
        <v>0</v>
      </c>
      <c r="O18" s="82">
        <f>IF(ISNA(VLOOKUP($B18,'5ª PRUEBA'!$A$8:$T$50,18,FALSE)),0,VLOOKUP($B18,'5ª PRUEBA'!$A$8:$T$50,18,FALSE))</f>
        <v>0</v>
      </c>
      <c r="P18" s="82">
        <f>IF(ISNA(VLOOKUP($B18,'5ª PRUEBA'!$A$8:$T$50,20,FALSE)),0,VLOOKUP($B18,'5ª PRUEBA'!$A$8:$T$50,20,FALSE))</f>
        <v>0</v>
      </c>
      <c r="Q18" s="89">
        <f>IF(ISNA(VLOOKUP($B18,'6ª PRUEBA'!$A$8:$T$50,18,FALSE)),0,VLOOKUP($B18,'6ª PRUEBA'!$A$8:$T$50,18,FALSE))</f>
        <v>0</v>
      </c>
      <c r="R18" s="89">
        <f>IF(ISNA(VLOOKUP($B18,'6ª PRUEBA'!$A$8:$T$50,20,FALSE)),0,VLOOKUP($B18,'6ª PRUEBA'!$A$8:$T$50,20,FALSE))</f>
        <v>0</v>
      </c>
      <c r="S18" s="89">
        <f>IF(ISNA(VLOOKUP($B18,'7ª PRUEBA'!$A$8:$T$50,18,FALSE)),0,VLOOKUP($B18,'7ª PRUEBA'!$A$8:$T$50,18,FALSE))</f>
        <v>0</v>
      </c>
      <c r="T18" s="89">
        <f>IF(ISNA(VLOOKUP($B18,'7ª PRUEBA'!$A$8:$T$50,20,FALSE)),0,VLOOKUP($B18,'7ª PRUEBA'!$A$8:$T$50,20,FALSE))</f>
        <v>0</v>
      </c>
      <c r="U18" s="89">
        <f>IF(ISNA(VLOOKUP($B18,'8ª PRUEBA'!$A$8:$T$50,18,FALSE)),0,VLOOKUP($B18,'8ª PRUEBA'!$A$8:$T$50,18,FALSE))</f>
        <v>0</v>
      </c>
      <c r="V18" s="89">
        <f>IF(ISNA(VLOOKUP($B18,'8ª PRUEBA'!$A$8:$T$50,20,FALSE)),0,VLOOKUP($B18,'8ª PRUEBA'!$A$8:$T$50,20,FALSE))</f>
        <v>0</v>
      </c>
      <c r="W18" s="40"/>
      <c r="X18" s="40"/>
      <c r="Y18" s="17"/>
      <c r="Z18" s="2"/>
      <c r="AA18" s="83">
        <f t="shared" si="0"/>
        <v>14</v>
      </c>
      <c r="AB18" s="49">
        <v>30</v>
      </c>
      <c r="AC18" s="88">
        <v>26</v>
      </c>
      <c r="AD18" s="73"/>
      <c r="AE18" s="79">
        <v>13</v>
      </c>
      <c r="AF18" s="87" t="s">
        <v>66</v>
      </c>
      <c r="AG18" s="83">
        <v>76</v>
      </c>
      <c r="AH18" s="88">
        <v>9</v>
      </c>
    </row>
    <row r="19" spans="1:34" ht="18" customHeight="1" x14ac:dyDescent="0.35">
      <c r="A19" s="39"/>
      <c r="B19" s="32">
        <v>10</v>
      </c>
      <c r="C19" s="77" t="s">
        <v>63</v>
      </c>
      <c r="D19" s="91" t="s">
        <v>70</v>
      </c>
      <c r="E19" s="3" t="s">
        <v>75</v>
      </c>
      <c r="F19" s="40"/>
      <c r="G19" s="40" t="str">
        <f>IF(ISNA(VLOOKUP(B19,'1ª PRUEBA  '!$A$8:$T$50,18,FALSE)),0,VLOOKUP(B19,'1ª PRUEBA  '!$A$8:$T$50,18,FALSE))</f>
        <v>3584.16</v>
      </c>
      <c r="H19" s="40">
        <f>IF(ISNA(VLOOKUP(B19,'1ª PRUEBA  '!$A$8:$T$50,20,FALSE)),0,VLOOKUP(B19,'1ª PRUEBA  '!$A$8:$T$50,20,FALSE))</f>
        <v>13</v>
      </c>
      <c r="I19" s="82">
        <f>IF(ISNA(VLOOKUP($B19,'2ª PRUEBA '!$A$8:$T$50,18,FALSE)),0,(VLOOKUP($B19,'2ª PRUEBA '!$A$8:$T$50,18,FALSE)))</f>
        <v>0</v>
      </c>
      <c r="J19" s="40">
        <f>IF(ISNA(VLOOKUP($B19,'2ª PRUEBA '!$A$8:$T$50,20,FALSE)),0,(VLOOKUP($B19,'2ª PRUEBA '!$A$8:$T$50,20,FALSE)))</f>
        <v>0</v>
      </c>
      <c r="K19" s="82">
        <f>IF(ISNA(VLOOKUP($B19,'3ª PRUEBA '!$A$8:$T$50,18,FALSE)),0,VLOOKUP($B19,'3ª PRUEBA '!$A$8:$T$50,18,FALSE))</f>
        <v>0</v>
      </c>
      <c r="L19" s="82">
        <f>IF(ISNA(VLOOKUP($B19,'3ª PRUEBA '!$A$8:$T$50,20,FALSE)),0,VLOOKUP($B19,'3ª PRUEBA '!$A$8:$T$50,20,FALSE))</f>
        <v>0</v>
      </c>
      <c r="M19" s="89">
        <f>IF(ISNA(VLOOKUP($B19,'4ª PRUEBA'!$A$8:$T$50,18,FALSE)),0,VLOOKUP($B19,'4ª PRUEBA'!$A$8:$T$50,18,FALSE))</f>
        <v>0</v>
      </c>
      <c r="N19" s="89">
        <f>IF(ISNA(VLOOKUP($B19,'4ª PRUEBA'!$A$8:$T$50,20,FALSE)),0,VLOOKUP($B19,'4ª PRUEBA'!$A$8:$T$50,20,FALSE))</f>
        <v>0</v>
      </c>
      <c r="O19" s="82">
        <f>IF(ISNA(VLOOKUP($B19,'5ª PRUEBA'!$A$8:$T$50,18,FALSE)),0,VLOOKUP($B19,'5ª PRUEBA'!$A$8:$T$50,18,FALSE))</f>
        <v>0</v>
      </c>
      <c r="P19" s="82">
        <f>IF(ISNA(VLOOKUP($B19,'5ª PRUEBA'!$A$8:$T$50,20,FALSE)),0,VLOOKUP($B19,'5ª PRUEBA'!$A$8:$T$50,20,FALSE))</f>
        <v>0</v>
      </c>
      <c r="Q19" s="89">
        <f>IF(ISNA(VLOOKUP($B19,'6ª PRUEBA'!$A$8:$T$50,18,FALSE)),0,VLOOKUP($B19,'6ª PRUEBA'!$A$8:$T$50,18,FALSE))</f>
        <v>0</v>
      </c>
      <c r="R19" s="89">
        <f>IF(ISNA(VLOOKUP($B19,'6ª PRUEBA'!$A$8:$T$50,20,FALSE)),0,VLOOKUP($B19,'6ª PRUEBA'!$A$8:$T$50,20,FALSE))</f>
        <v>0</v>
      </c>
      <c r="S19" s="89">
        <f>IF(ISNA(VLOOKUP($B19,'7ª PRUEBA'!$A$8:$T$50,18,FALSE)),0,VLOOKUP($B19,'7ª PRUEBA'!$A$8:$T$50,18,FALSE))</f>
        <v>0</v>
      </c>
      <c r="T19" s="89">
        <f>IF(ISNA(VLOOKUP($B19,'7ª PRUEBA'!$A$8:$T$50,20,FALSE)),0,VLOOKUP($B19,'7ª PRUEBA'!$A$8:$T$50,20,FALSE))</f>
        <v>0</v>
      </c>
      <c r="U19" s="89">
        <f>IF(ISNA(VLOOKUP($B19,'8ª PRUEBA'!$A$8:$T$50,18,FALSE)),0,VLOOKUP($B19,'8ª PRUEBA'!$A$8:$T$50,18,FALSE))</f>
        <v>0</v>
      </c>
      <c r="V19" s="89">
        <f>IF(ISNA(VLOOKUP($B19,'8ª PRUEBA'!$A$8:$T$50,20,FALSE)),0,VLOOKUP($B19,'8ª PRUEBA'!$A$8:$T$50,20,FALSE))</f>
        <v>0</v>
      </c>
      <c r="W19" s="40"/>
      <c r="X19" s="40"/>
      <c r="Y19" s="17"/>
      <c r="Z19" s="2"/>
      <c r="AA19" s="83">
        <f t="shared" si="0"/>
        <v>13</v>
      </c>
      <c r="AB19" s="49">
        <v>28</v>
      </c>
      <c r="AC19" s="88">
        <v>28</v>
      </c>
      <c r="AD19" s="73"/>
      <c r="AE19" s="79">
        <v>33</v>
      </c>
      <c r="AF19" s="87" t="s">
        <v>320</v>
      </c>
      <c r="AG19" s="83">
        <v>72</v>
      </c>
      <c r="AH19" s="88">
        <v>10</v>
      </c>
    </row>
    <row r="20" spans="1:34" ht="18" customHeight="1" x14ac:dyDescent="0.35">
      <c r="A20" s="39"/>
      <c r="B20" s="32">
        <v>11</v>
      </c>
      <c r="C20" s="77" t="s">
        <v>64</v>
      </c>
      <c r="D20" s="91" t="s">
        <v>71</v>
      </c>
      <c r="E20" s="3" t="s">
        <v>80</v>
      </c>
      <c r="F20" s="40"/>
      <c r="G20" s="40" t="str">
        <f>IF(ISNA(VLOOKUP(B20,'1ª PRUEBA  '!$A$8:$T$50,18,FALSE)),0,VLOOKUP(B20,'1ª PRUEBA  '!$A$8:$T$50,18,FALSE))</f>
        <v>3525.58</v>
      </c>
      <c r="H20" s="40">
        <f>IF(ISNA(VLOOKUP(B20,'1ª PRUEBA  '!$A$8:$T$50,20,FALSE)),0,VLOOKUP(B20,'1ª PRUEBA  '!$A$8:$T$50,20,FALSE))</f>
        <v>12</v>
      </c>
      <c r="I20" s="82">
        <f>IF(ISNA(VLOOKUP($B20,'2ª PRUEBA '!$A$8:$T$50,18,FALSE)),0,(VLOOKUP($B20,'2ª PRUEBA '!$A$8:$T$50,18,FALSE)))</f>
        <v>0</v>
      </c>
      <c r="J20" s="40">
        <f>IF(ISNA(VLOOKUP($B20,'2ª PRUEBA '!$A$8:$T$50,20,FALSE)),0,(VLOOKUP($B20,'2ª PRUEBA '!$A$8:$T$50,20,FALSE)))</f>
        <v>0</v>
      </c>
      <c r="K20" s="82">
        <f>IF(ISNA(VLOOKUP($B20,'3ª PRUEBA '!$A$8:$T$50,18,FALSE)),0,VLOOKUP($B20,'3ª PRUEBA '!$A$8:$T$50,18,FALSE))</f>
        <v>0</v>
      </c>
      <c r="L20" s="82">
        <f>IF(ISNA(VLOOKUP($B20,'3ª PRUEBA '!$A$8:$T$50,20,FALSE)),0,VLOOKUP($B20,'3ª PRUEBA '!$A$8:$T$50,20,FALSE))</f>
        <v>0</v>
      </c>
      <c r="M20" s="89" t="str">
        <f>IF(ISNA(VLOOKUP($B20,'4ª PRUEBA'!$A$8:$T$50,18,FALSE)),0,VLOOKUP($B20,'4ª PRUEBA'!$A$8:$T$50,18,FALSE))</f>
        <v>4473.54</v>
      </c>
      <c r="N20" s="89">
        <f>IF(ISNA(VLOOKUP($B20,'4ª PRUEBA'!$A$8:$T$50,20,FALSE)),0,VLOOKUP($B20,'4ª PRUEBA'!$A$8:$T$50,20,FALSE))</f>
        <v>20</v>
      </c>
      <c r="O20" s="82">
        <f>IF(ISNA(VLOOKUP($B20,'5ª PRUEBA'!$A$8:$T$50,18,FALSE)),0,VLOOKUP($B20,'5ª PRUEBA'!$A$8:$T$50,18,FALSE))</f>
        <v>0</v>
      </c>
      <c r="P20" s="82">
        <f>IF(ISNA(VLOOKUP($B20,'5ª PRUEBA'!$A$8:$T$50,20,FALSE)),0,VLOOKUP($B20,'5ª PRUEBA'!$A$8:$T$50,20,FALSE))</f>
        <v>0</v>
      </c>
      <c r="Q20" s="89">
        <f>IF(ISNA(VLOOKUP($B20,'6ª PRUEBA'!$A$8:$T$50,18,FALSE)),0,VLOOKUP($B20,'6ª PRUEBA'!$A$8:$T$50,18,FALSE))</f>
        <v>0</v>
      </c>
      <c r="R20" s="89">
        <f>IF(ISNA(VLOOKUP($B20,'6ª PRUEBA'!$A$8:$T$50,20,FALSE)),0,VLOOKUP($B20,'6ª PRUEBA'!$A$8:$T$50,20,FALSE))</f>
        <v>0</v>
      </c>
      <c r="S20" s="89" t="str">
        <f>IF(ISNA(VLOOKUP($B20,'7ª PRUEBA'!$A$8:$T$50,18,FALSE)),0,VLOOKUP($B20,'7ª PRUEBA'!$A$8:$T$50,18,FALSE))</f>
        <v>3320.09</v>
      </c>
      <c r="T20" s="89">
        <f>IF(ISNA(VLOOKUP($B20,'7ª PRUEBA'!$A$8:$T$50,20,FALSE)),0,VLOOKUP($B20,'7ª PRUEBA'!$A$8:$T$50,20,FALSE))</f>
        <v>12</v>
      </c>
      <c r="U20" s="89">
        <f>IF(ISNA(VLOOKUP($B20,'8ª PRUEBA'!$A$8:$T$50,18,FALSE)),0,VLOOKUP($B20,'8ª PRUEBA'!$A$8:$T$50,18,FALSE))</f>
        <v>0</v>
      </c>
      <c r="V20" s="89">
        <f>IF(ISNA(VLOOKUP($B20,'8ª PRUEBA'!$A$8:$T$50,20,FALSE)),0,VLOOKUP($B20,'8ª PRUEBA'!$A$8:$T$50,20,FALSE))</f>
        <v>0</v>
      </c>
      <c r="W20" s="40"/>
      <c r="X20" s="40"/>
      <c r="Y20" s="17"/>
      <c r="Z20" s="2"/>
      <c r="AA20" s="83">
        <f t="shared" si="0"/>
        <v>44</v>
      </c>
      <c r="AB20" s="49">
        <v>27</v>
      </c>
      <c r="AC20" s="88">
        <v>17</v>
      </c>
      <c r="AD20" s="73"/>
      <c r="AE20" s="79">
        <v>29</v>
      </c>
      <c r="AF20" s="87" t="s">
        <v>227</v>
      </c>
      <c r="AG20" s="83">
        <v>65</v>
      </c>
      <c r="AH20" s="88">
        <v>11</v>
      </c>
    </row>
    <row r="21" spans="1:34" ht="18" customHeight="1" x14ac:dyDescent="0.35">
      <c r="A21" s="39"/>
      <c r="B21" s="32">
        <v>12</v>
      </c>
      <c r="C21" s="77" t="s">
        <v>65</v>
      </c>
      <c r="D21" s="91">
        <v>1032</v>
      </c>
      <c r="E21" s="3" t="s">
        <v>31</v>
      </c>
      <c r="F21" s="40"/>
      <c r="G21" s="40" t="str">
        <f>IF(ISNA(VLOOKUP(B21,'1ª PRUEBA  '!$A$8:$T$50,18,FALSE)),0,VLOOKUP(B21,'1ª PRUEBA  '!$A$8:$T$50,18,FALSE))</f>
        <v>3491.88</v>
      </c>
      <c r="H21" s="40">
        <f>IF(ISNA(VLOOKUP(B21,'1ª PRUEBA  '!$A$8:$T$50,20,FALSE)),0,VLOOKUP(B21,'1ª PRUEBA  '!$A$8:$T$50,20,FALSE))</f>
        <v>11</v>
      </c>
      <c r="I21" s="82">
        <f>IF(ISNA(VLOOKUP($B21,'2ª PRUEBA '!$A$8:$T$50,18,FALSE)),0,(VLOOKUP($B21,'2ª PRUEBA '!$A$8:$T$50,18,FALSE)))</f>
        <v>0</v>
      </c>
      <c r="J21" s="40">
        <f>IF(ISNA(VLOOKUP($B21,'2ª PRUEBA '!$A$8:$T$50,20,FALSE)),0,(VLOOKUP($B21,'2ª PRUEBA '!$A$8:$T$50,20,FALSE)))</f>
        <v>0</v>
      </c>
      <c r="K21" s="82" t="str">
        <f>IF(ISNA(VLOOKUP($B21,'3ª PRUEBA '!$A$8:$T$50,18,FALSE)),0,VLOOKUP($B21,'3ª PRUEBA '!$A$8:$T$50,18,FALSE))</f>
        <v>3404.52</v>
      </c>
      <c r="L21" s="82">
        <f>IF(ISNA(VLOOKUP($B21,'3ª PRUEBA '!$A$8:$T$50,20,FALSE)),0,VLOOKUP($B21,'3ª PRUEBA '!$A$8:$T$50,20,FALSE))</f>
        <v>14</v>
      </c>
      <c r="M21" s="89" t="str">
        <f>IF(ISNA(VLOOKUP($B21,'4ª PRUEBA'!$A$8:$T$50,18,FALSE)),0,VLOOKUP($B21,'4ª PRUEBA'!$A$8:$T$50,18,FALSE))</f>
        <v>3630.54</v>
      </c>
      <c r="N21" s="89">
        <f>IF(ISNA(VLOOKUP($B21,'4ª PRUEBA'!$A$8:$T$50,20,FALSE)),0,VLOOKUP($B21,'4ª PRUEBA'!$A$8:$T$50,20,FALSE))</f>
        <v>16</v>
      </c>
      <c r="O21" s="82">
        <f>IF(ISNA(VLOOKUP($B21,'5ª PRUEBA'!$A$8:$T$50,18,FALSE)),0,VLOOKUP($B21,'5ª PRUEBA'!$A$8:$T$50,18,FALSE))</f>
        <v>0</v>
      </c>
      <c r="P21" s="82">
        <f>IF(ISNA(VLOOKUP($B21,'5ª PRUEBA'!$A$8:$T$50,20,FALSE)),0,VLOOKUP($B21,'5ª PRUEBA'!$A$8:$T$50,20,FALSE))</f>
        <v>0</v>
      </c>
      <c r="Q21" s="89">
        <f>IF(ISNA(VLOOKUP($B21,'6ª PRUEBA'!$A$8:$T$50,18,FALSE)),0,VLOOKUP($B21,'6ª PRUEBA'!$A$8:$T$50,18,FALSE))</f>
        <v>0</v>
      </c>
      <c r="R21" s="89">
        <f>IF(ISNA(VLOOKUP($B21,'6ª PRUEBA'!$A$8:$T$50,20,FALSE)),0,VLOOKUP($B21,'6ª PRUEBA'!$A$8:$T$50,20,FALSE))</f>
        <v>0</v>
      </c>
      <c r="S21" s="89" t="str">
        <f>IF(ISNA(VLOOKUP($B21,'7ª PRUEBA'!$A$8:$T$50,18,FALSE)),0,VLOOKUP($B21,'7ª PRUEBA'!$A$8:$T$50,18,FALSE))</f>
        <v>3653.28</v>
      </c>
      <c r="T21" s="89">
        <f>IF(ISNA(VLOOKUP($B21,'7ª PRUEBA'!$A$8:$T$50,20,FALSE)),0,VLOOKUP($B21,'7ª PRUEBA'!$A$8:$T$50,20,FALSE))</f>
        <v>14</v>
      </c>
      <c r="U21" s="89">
        <f>IF(ISNA(VLOOKUP($B21,'8ª PRUEBA'!$A$8:$T$50,18,FALSE)),0,VLOOKUP($B21,'8ª PRUEBA'!$A$8:$T$50,18,FALSE))</f>
        <v>0</v>
      </c>
      <c r="V21" s="89">
        <f>IF(ISNA(VLOOKUP($B21,'8ª PRUEBA'!$A$8:$T$50,20,FALSE)),0,VLOOKUP($B21,'8ª PRUEBA'!$A$8:$T$50,20,FALSE))</f>
        <v>0</v>
      </c>
      <c r="W21" s="40"/>
      <c r="X21" s="40"/>
      <c r="Y21" s="17"/>
      <c r="Z21" s="2"/>
      <c r="AA21" s="83">
        <f t="shared" si="0"/>
        <v>55</v>
      </c>
      <c r="AB21" s="49">
        <v>26</v>
      </c>
      <c r="AC21" s="88">
        <v>14</v>
      </c>
      <c r="AD21" s="73"/>
      <c r="AE21" s="79">
        <v>7</v>
      </c>
      <c r="AF21" s="87" t="s">
        <v>60</v>
      </c>
      <c r="AG21" s="83">
        <v>57</v>
      </c>
      <c r="AH21" s="88">
        <v>12</v>
      </c>
    </row>
    <row r="22" spans="1:34" ht="18" customHeight="1" x14ac:dyDescent="0.35">
      <c r="A22" s="39"/>
      <c r="B22" s="32">
        <v>13</v>
      </c>
      <c r="C22" s="77" t="s">
        <v>66</v>
      </c>
      <c r="D22" s="91">
        <v>2607</v>
      </c>
      <c r="E22" s="3" t="s">
        <v>81</v>
      </c>
      <c r="F22" s="40"/>
      <c r="G22" s="40" t="str">
        <f>IF(ISNA(VLOOKUP(B22,'1ª PRUEBA  '!$A$8:$T$50,18,FALSE)),0,VLOOKUP(B22,'1ª PRUEBA  '!$A$8:$T$50,18,FALSE))</f>
        <v>3481.47</v>
      </c>
      <c r="H22" s="40">
        <f>IF(ISNA(VLOOKUP(B22,'1ª PRUEBA  '!$A$8:$T$50,20,FALSE)),0,VLOOKUP(B22,'1ª PRUEBA  '!$A$8:$T$50,20,FALSE))</f>
        <v>10</v>
      </c>
      <c r="I22" s="82">
        <f>IF(ISNA(VLOOKUP($B22,'2ª PRUEBA '!$A$8:$T$50,18,FALSE)),0,(VLOOKUP($B22,'2ª PRUEBA '!$A$8:$T$50,18,FALSE)))</f>
        <v>4413.7</v>
      </c>
      <c r="J22" s="40">
        <f>IF(ISNA(VLOOKUP($B22,'2ª PRUEBA '!$A$8:$T$50,20,FALSE)),0,(VLOOKUP($B22,'2ª PRUEBA '!$A$8:$T$50,20,FALSE)))</f>
        <v>12</v>
      </c>
      <c r="K22" s="82" t="str">
        <f>IF(ISNA(VLOOKUP($B22,'3ª PRUEBA '!$A$8:$T$50,18,FALSE)),0,VLOOKUP($B22,'3ª PRUEBA '!$A$8:$T$50,18,FALSE))</f>
        <v>4055.69</v>
      </c>
      <c r="L22" s="82">
        <f>IF(ISNA(VLOOKUP($B22,'3ª PRUEBA '!$A$8:$T$50,20,FALSE)),0,VLOOKUP($B22,'3ª PRUEBA '!$A$8:$T$50,20,FALSE))</f>
        <v>18</v>
      </c>
      <c r="M22" s="89">
        <f>IF(ISNA(VLOOKUP($B22,'4ª PRUEBA'!$A$8:$T$50,18,FALSE)),0,VLOOKUP($B22,'4ª PRUEBA'!$A$8:$T$50,18,FALSE))</f>
        <v>0</v>
      </c>
      <c r="N22" s="89">
        <f>IF(ISNA(VLOOKUP($B22,'4ª PRUEBA'!$A$8:$T$50,20,FALSE)),0,VLOOKUP($B22,'4ª PRUEBA'!$A$8:$T$50,20,FALSE))</f>
        <v>0</v>
      </c>
      <c r="O22" s="82" t="str">
        <f>IF(ISNA(VLOOKUP($B22,'5ª PRUEBA'!$A$8:$T$50,18,FALSE)),0,VLOOKUP($B22,'5ª PRUEBA'!$A$8:$T$50,18,FALSE))</f>
        <v>3770.29</v>
      </c>
      <c r="P22" s="82">
        <f>IF(ISNA(VLOOKUP($B22,'5ª PRUEBA'!$A$8:$T$50,20,FALSE)),0,VLOOKUP($B22,'5ª PRUEBA'!$A$8:$T$50,20,FALSE))</f>
        <v>18</v>
      </c>
      <c r="Q22" s="89" t="str">
        <f>IF(ISNA(VLOOKUP($B22,'6ª PRUEBA'!$A$8:$T$50,18,FALSE)),0,VLOOKUP($B22,'6ª PRUEBA'!$A$8:$T$50,18,FALSE))</f>
        <v>4761.32</v>
      </c>
      <c r="R22" s="89">
        <f>IF(ISNA(VLOOKUP($B22,'6ª PRUEBA'!$A$8:$T$50,20,FALSE)),0,VLOOKUP($B22,'6ª PRUEBA'!$A$8:$T$50,20,FALSE))</f>
        <v>18</v>
      </c>
      <c r="S22" s="89">
        <f>IF(ISNA(VLOOKUP($B22,'7ª PRUEBA'!$A$8:$T$50,18,FALSE)),0,VLOOKUP($B22,'7ª PRUEBA'!$A$8:$T$50,18,FALSE))</f>
        <v>0</v>
      </c>
      <c r="T22" s="89">
        <f>IF(ISNA(VLOOKUP($B22,'7ª PRUEBA'!$A$8:$T$50,20,FALSE)),0,VLOOKUP($B22,'7ª PRUEBA'!$A$8:$T$50,20,FALSE))</f>
        <v>0</v>
      </c>
      <c r="U22" s="89">
        <f>IF(ISNA(VLOOKUP($B22,'8ª PRUEBA'!$A$8:$T$50,18,FALSE)),0,VLOOKUP($B22,'8ª PRUEBA'!$A$8:$T$50,18,FALSE))</f>
        <v>0</v>
      </c>
      <c r="V22" s="89">
        <f>IF(ISNA(VLOOKUP($B22,'8ª PRUEBA'!$A$8:$T$50,20,FALSE)),0,VLOOKUP($B22,'8ª PRUEBA'!$A$8:$T$50,20,FALSE))</f>
        <v>0</v>
      </c>
      <c r="W22" s="40"/>
      <c r="X22" s="40"/>
      <c r="Y22" s="17"/>
      <c r="Z22" s="2"/>
      <c r="AA22" s="83">
        <f t="shared" si="0"/>
        <v>76</v>
      </c>
      <c r="AB22" s="49">
        <v>26</v>
      </c>
      <c r="AC22" s="88">
        <v>8</v>
      </c>
      <c r="AD22" s="73"/>
      <c r="AE22" s="79">
        <v>12</v>
      </c>
      <c r="AF22" s="87" t="s">
        <v>65</v>
      </c>
      <c r="AG22" s="83">
        <v>55</v>
      </c>
      <c r="AH22" s="88">
        <v>13</v>
      </c>
    </row>
    <row r="23" spans="1:34" ht="18" customHeight="1" x14ac:dyDescent="0.35">
      <c r="A23" s="39"/>
      <c r="B23" s="32">
        <v>14</v>
      </c>
      <c r="C23" s="77" t="s">
        <v>67</v>
      </c>
      <c r="D23" s="91">
        <v>1434</v>
      </c>
      <c r="E23" s="3" t="s">
        <v>82</v>
      </c>
      <c r="F23" s="40"/>
      <c r="G23" s="40" t="str">
        <f>IF(ISNA(VLOOKUP(B23,'1ª PRUEBA  '!$A$8:$T$50,18,FALSE)),0,VLOOKUP(B23,'1ª PRUEBA  '!$A$8:$T$50,18,FALSE))</f>
        <v>3451.62</v>
      </c>
      <c r="H23" s="40">
        <f>IF(ISNA(VLOOKUP(B23,'1ª PRUEBA  '!$A$8:$T$50,20,FALSE)),0,VLOOKUP(B23,'1ª PRUEBA  '!$A$8:$T$50,20,FALSE))</f>
        <v>9</v>
      </c>
      <c r="I23" s="82">
        <f>IF(ISNA(VLOOKUP($B23,'2ª PRUEBA '!$A$8:$T$50,18,FALSE)),0,(VLOOKUP($B23,'2ª PRUEBA '!$A$8:$T$50,18,FALSE)))</f>
        <v>4399.6000000000004</v>
      </c>
      <c r="J23" s="40">
        <f>IF(ISNA(VLOOKUP($B23,'2ª PRUEBA '!$A$8:$T$50,20,FALSE)),0,(VLOOKUP($B23,'2ª PRUEBA '!$A$8:$T$50,20,FALSE)))</f>
        <v>11</v>
      </c>
      <c r="K23" s="82" t="str">
        <f>IF(ISNA(VLOOKUP($B23,'3ª PRUEBA '!$A$8:$T$50,18,FALSE)),0,VLOOKUP($B23,'3ª PRUEBA '!$A$8:$T$50,18,FALSE))</f>
        <v>4031.47</v>
      </c>
      <c r="L23" s="82">
        <f>IF(ISNA(VLOOKUP($B23,'3ª PRUEBA '!$A$8:$T$50,20,FALSE)),0,VLOOKUP($B23,'3ª PRUEBA '!$A$8:$T$50,20,FALSE))</f>
        <v>17</v>
      </c>
      <c r="M23" s="89" t="str">
        <f>IF(ISNA(VLOOKUP($B23,'4ª PRUEBA'!$A$8:$T$50,18,FALSE)),0,VLOOKUP($B23,'4ª PRUEBA'!$A$8:$T$50,18,FALSE))</f>
        <v>4692.00</v>
      </c>
      <c r="N23" s="89">
        <f>IF(ISNA(VLOOKUP($B23,'4ª PRUEBA'!$A$8:$T$50,20,FALSE)),0,VLOOKUP($B23,'4ª PRUEBA'!$A$8:$T$50,20,FALSE))</f>
        <v>23</v>
      </c>
      <c r="O23" s="82" t="str">
        <f>IF(ISNA(VLOOKUP($B23,'5ª PRUEBA'!$A$8:$T$50,18,FALSE)),0,VLOOKUP($B23,'5ª PRUEBA'!$A$8:$T$50,18,FALSE))</f>
        <v>3016.50</v>
      </c>
      <c r="P23" s="82">
        <f>IF(ISNA(VLOOKUP($B23,'5ª PRUEBA'!$A$8:$T$50,20,FALSE)),0,VLOOKUP($B23,'5ª PRUEBA'!$A$8:$T$50,20,FALSE))</f>
        <v>8</v>
      </c>
      <c r="Q23" s="89" t="str">
        <f>IF(ISNA(VLOOKUP($B23,'6ª PRUEBA'!$A$8:$T$50,18,FALSE)),0,VLOOKUP($B23,'6ª PRUEBA'!$A$8:$T$50,18,FALSE))</f>
        <v>4448.87</v>
      </c>
      <c r="R23" s="89">
        <f>IF(ISNA(VLOOKUP($B23,'6ª PRUEBA'!$A$8:$T$50,20,FALSE)),0,VLOOKUP($B23,'6ª PRUEBA'!$A$8:$T$50,20,FALSE))</f>
        <v>17</v>
      </c>
      <c r="S23" s="89" t="str">
        <f>IF(ISNA(VLOOKUP($B23,'7ª PRUEBA'!$A$8:$T$50,18,FALSE)),0,VLOOKUP($B23,'7ª PRUEBA'!$A$8:$T$50,18,FALSE))</f>
        <v>3737.00</v>
      </c>
      <c r="T23" s="89">
        <f>IF(ISNA(VLOOKUP($B23,'7ª PRUEBA'!$A$8:$T$50,20,FALSE)),0,VLOOKUP($B23,'7ª PRUEBA'!$A$8:$T$50,20,FALSE))</f>
        <v>15</v>
      </c>
      <c r="U23" s="89">
        <f>IF(ISNA(VLOOKUP($B23,'8ª PRUEBA'!$A$8:$T$50,18,FALSE)),0,VLOOKUP($B23,'8ª PRUEBA'!$A$8:$T$50,18,FALSE))</f>
        <v>0</v>
      </c>
      <c r="V23" s="89">
        <f>IF(ISNA(VLOOKUP($B23,'8ª PRUEBA'!$A$8:$T$50,20,FALSE)),0,VLOOKUP($B23,'8ª PRUEBA'!$A$8:$T$50,20,FALSE))</f>
        <v>0</v>
      </c>
      <c r="W23" s="40"/>
      <c r="X23" s="40"/>
      <c r="Y23" s="17"/>
      <c r="Z23" s="2"/>
      <c r="AA23" s="83">
        <f t="shared" si="0"/>
        <v>100</v>
      </c>
      <c r="AB23" s="49">
        <v>25</v>
      </c>
      <c r="AC23" s="88">
        <v>7</v>
      </c>
      <c r="AD23" s="73"/>
      <c r="AE23" s="79">
        <v>8</v>
      </c>
      <c r="AF23" s="87" t="s">
        <v>61</v>
      </c>
      <c r="AG23" s="83">
        <v>50</v>
      </c>
      <c r="AH23" s="88">
        <v>14</v>
      </c>
    </row>
    <row r="24" spans="1:34" ht="18" customHeight="1" x14ac:dyDescent="0.35">
      <c r="A24" s="38"/>
      <c r="B24" s="32">
        <v>15</v>
      </c>
      <c r="C24" s="77" t="s">
        <v>68</v>
      </c>
      <c r="D24" s="91" t="s">
        <v>72</v>
      </c>
      <c r="E24" s="3" t="s">
        <v>83</v>
      </c>
      <c r="F24" s="40"/>
      <c r="G24" s="40" t="str">
        <f>IF(ISNA(VLOOKUP(B24,'1ª PRUEBA  '!$A$8:$T$50,18,FALSE)),0,VLOOKUP(B24,'1ª PRUEBA  '!$A$8:$T$50,18,FALSE))</f>
        <v>2945.81</v>
      </c>
      <c r="H24" s="40">
        <f>IF(ISNA(VLOOKUP(B24,'1ª PRUEBA  '!$A$8:$T$50,20,FALSE)),0,VLOOKUP(B24,'1ª PRUEBA  '!$A$8:$T$50,20,FALSE))</f>
        <v>8</v>
      </c>
      <c r="I24" s="82">
        <f>IF(ISNA(VLOOKUP($B24,'2ª PRUEBA '!$A$8:$T$50,18,FALSE)),0,(VLOOKUP($B24,'2ª PRUEBA '!$A$8:$T$50,18,FALSE)))</f>
        <v>0</v>
      </c>
      <c r="J24" s="40">
        <f>IF(ISNA(VLOOKUP($B24,'2ª PRUEBA '!$A$8:$T$50,20,FALSE)),0,(VLOOKUP($B24,'2ª PRUEBA '!$A$8:$T$50,20,FALSE)))</f>
        <v>0</v>
      </c>
      <c r="K24" s="82">
        <f>IF(ISNA(VLOOKUP($B24,'3ª PRUEBA '!$A$8:$T$50,18,FALSE)),0,VLOOKUP($B24,'3ª PRUEBA '!$A$8:$T$50,18,FALSE))</f>
        <v>0</v>
      </c>
      <c r="L24" s="82">
        <f>IF(ISNA(VLOOKUP($B24,'3ª PRUEBA '!$A$8:$T$50,20,FALSE)),0,VLOOKUP($B24,'3ª PRUEBA '!$A$8:$T$50,20,FALSE))</f>
        <v>0</v>
      </c>
      <c r="M24" s="89" t="str">
        <f>IF(ISNA(VLOOKUP($B24,'4ª PRUEBA'!$A$8:$T$50,18,FALSE)),0,VLOOKUP($B24,'4ª PRUEBA'!$A$8:$T$50,18,FALSE))</f>
        <v>3088.65</v>
      </c>
      <c r="N24" s="89">
        <f>IF(ISNA(VLOOKUP($B24,'4ª PRUEBA'!$A$8:$T$50,20,FALSE)),0,VLOOKUP($B24,'4ª PRUEBA'!$A$8:$T$50,20,FALSE))</f>
        <v>12</v>
      </c>
      <c r="O24" s="82">
        <f>IF(ISNA(VLOOKUP($B24,'5ª PRUEBA'!$A$8:$T$50,18,FALSE)),0,VLOOKUP($B24,'5ª PRUEBA'!$A$8:$T$50,18,FALSE))</f>
        <v>0</v>
      </c>
      <c r="P24" s="82">
        <f>IF(ISNA(VLOOKUP($B24,'5ª PRUEBA'!$A$8:$T$50,20,FALSE)),0,VLOOKUP($B24,'5ª PRUEBA'!$A$8:$T$50,20,FALSE))</f>
        <v>0</v>
      </c>
      <c r="Q24" s="89">
        <f>IF(ISNA(VLOOKUP($B24,'6ª PRUEBA'!$A$8:$T$50,18,FALSE)),0,VLOOKUP($B24,'6ª PRUEBA'!$A$8:$T$50,18,FALSE))</f>
        <v>0</v>
      </c>
      <c r="R24" s="89">
        <f>IF(ISNA(VLOOKUP($B24,'6ª PRUEBA'!$A$8:$T$50,20,FALSE)),0,VLOOKUP($B24,'6ª PRUEBA'!$A$8:$T$50,20,FALSE))</f>
        <v>0</v>
      </c>
      <c r="S24" s="89">
        <f>IF(ISNA(VLOOKUP($B24,'7ª PRUEBA'!$A$8:$T$50,18,FALSE)),0,VLOOKUP($B24,'7ª PRUEBA'!$A$8:$T$50,18,FALSE))</f>
        <v>0</v>
      </c>
      <c r="T24" s="89">
        <f>IF(ISNA(VLOOKUP($B24,'7ª PRUEBA'!$A$8:$T$50,20,FALSE)),0,VLOOKUP($B24,'7ª PRUEBA'!$A$8:$T$50,20,FALSE))</f>
        <v>0</v>
      </c>
      <c r="U24" s="89">
        <f>IF(ISNA(VLOOKUP($B24,'8ª PRUEBA'!$A$8:$T$50,18,FALSE)),0,VLOOKUP($B24,'8ª PRUEBA'!$A$8:$T$50,18,FALSE))</f>
        <v>0</v>
      </c>
      <c r="V24" s="89">
        <f>IF(ISNA(VLOOKUP($B24,'8ª PRUEBA'!$A$8:$T$50,20,FALSE)),0,VLOOKUP($B24,'8ª PRUEBA'!$A$8:$T$50,20,FALSE))</f>
        <v>0</v>
      </c>
      <c r="W24" s="40"/>
      <c r="X24" s="40"/>
      <c r="Y24" s="17"/>
      <c r="Z24" s="2"/>
      <c r="AA24" s="83">
        <f t="shared" si="0"/>
        <v>20</v>
      </c>
      <c r="AB24" s="49">
        <v>10</v>
      </c>
      <c r="AC24" s="88">
        <v>31</v>
      </c>
      <c r="AD24" s="73"/>
      <c r="AE24" s="79">
        <v>11</v>
      </c>
      <c r="AF24" s="87" t="s">
        <v>64</v>
      </c>
      <c r="AG24" s="83">
        <v>44</v>
      </c>
      <c r="AH24" s="88">
        <v>15</v>
      </c>
    </row>
    <row r="25" spans="1:34" ht="18" customHeight="1" x14ac:dyDescent="0.35">
      <c r="A25" s="23"/>
      <c r="B25" s="32">
        <v>16</v>
      </c>
      <c r="C25" s="77" t="s">
        <v>69</v>
      </c>
      <c r="D25" s="91" t="s">
        <v>73</v>
      </c>
      <c r="E25" s="3" t="s">
        <v>84</v>
      </c>
      <c r="F25" s="40"/>
      <c r="G25" s="40" t="str">
        <f>IF(ISNA(VLOOKUP(B25,'1ª PRUEBA  '!$A$8:$T$50,18,FALSE)),0,VLOOKUP(B25,'1ª PRUEBA  '!$A$8:$T$50,18,FALSE))</f>
        <v>992.09</v>
      </c>
      <c r="H25" s="40">
        <f>IF(ISNA(VLOOKUP(B25,'1ª PRUEBA  '!$A$8:$T$50,20,FALSE)),0,VLOOKUP(B25,'1ª PRUEBA  '!$A$8:$T$50,20,FALSE))</f>
        <v>7</v>
      </c>
      <c r="I25" s="82">
        <f>IF(ISNA(VLOOKUP($B25,'2ª PRUEBA '!$A$8:$T$50,18,FALSE)),0,(VLOOKUP($B25,'2ª PRUEBA '!$A$8:$T$50,18,FALSE)))</f>
        <v>0</v>
      </c>
      <c r="J25" s="40">
        <f>IF(ISNA(VLOOKUP($B25,'2ª PRUEBA '!$A$8:$T$50,20,FALSE)),0,(VLOOKUP($B25,'2ª PRUEBA '!$A$8:$T$50,20,FALSE)))</f>
        <v>0</v>
      </c>
      <c r="K25" s="82">
        <f>IF(ISNA(VLOOKUP($B25,'3ª PRUEBA '!$A$8:$T$50,18,FALSE)),0,VLOOKUP($B25,'3ª PRUEBA '!$A$8:$T$50,18,FALSE))</f>
        <v>0</v>
      </c>
      <c r="L25" s="82">
        <f>IF(ISNA(VLOOKUP($B25,'3ª PRUEBA '!$A$8:$T$50,20,FALSE)),0,VLOOKUP($B25,'3ª PRUEBA '!$A$8:$T$50,20,FALSE))</f>
        <v>0</v>
      </c>
      <c r="M25" s="89">
        <f>IF(ISNA(VLOOKUP($B25,'4ª PRUEBA'!$A$8:$T$50,18,FALSE)),0,VLOOKUP($B25,'4ª PRUEBA'!$A$8:$T$50,18,FALSE))</f>
        <v>0</v>
      </c>
      <c r="N25" s="89">
        <f>IF(ISNA(VLOOKUP($B25,'4ª PRUEBA'!$A$8:$T$50,20,FALSE)),0,VLOOKUP($B25,'4ª PRUEBA'!$A$8:$T$50,20,FALSE))</f>
        <v>0</v>
      </c>
      <c r="O25" s="82">
        <f>IF(ISNA(VLOOKUP($B25,'5ª PRUEBA'!$A$8:$T$50,18,FALSE)),0,VLOOKUP($B25,'5ª PRUEBA'!$A$8:$T$50,18,FALSE))</f>
        <v>0</v>
      </c>
      <c r="P25" s="82">
        <f>IF(ISNA(VLOOKUP($B25,'5ª PRUEBA'!$A$8:$T$50,20,FALSE)),0,VLOOKUP($B25,'5ª PRUEBA'!$A$8:$T$50,20,FALSE))</f>
        <v>0</v>
      </c>
      <c r="Q25" s="89">
        <f>IF(ISNA(VLOOKUP($B25,'6ª PRUEBA'!$A$8:$T$50,18,FALSE)),0,VLOOKUP($B25,'6ª PRUEBA'!$A$8:$T$50,18,FALSE))</f>
        <v>0</v>
      </c>
      <c r="R25" s="89">
        <f>IF(ISNA(VLOOKUP($B25,'6ª PRUEBA'!$A$8:$T$50,20,FALSE)),0,VLOOKUP($B25,'6ª PRUEBA'!$A$8:$T$50,20,FALSE))</f>
        <v>0</v>
      </c>
      <c r="S25" s="89">
        <f>IF(ISNA(VLOOKUP($B25,'7ª PRUEBA'!$A$8:$T$50,18,FALSE)),0,VLOOKUP($B25,'7ª PRUEBA'!$A$8:$T$50,18,FALSE))</f>
        <v>0</v>
      </c>
      <c r="T25" s="89">
        <f>IF(ISNA(VLOOKUP($B25,'7ª PRUEBA'!$A$8:$T$50,20,FALSE)),0,VLOOKUP($B25,'7ª PRUEBA'!$A$8:$T$50,20,FALSE))</f>
        <v>0</v>
      </c>
      <c r="U25" s="89">
        <f>IF(ISNA(VLOOKUP($B25,'8ª PRUEBA'!$A$8:$T$50,18,FALSE)),0,VLOOKUP($B25,'8ª PRUEBA'!$A$8:$T$50,18,FALSE))</f>
        <v>0</v>
      </c>
      <c r="V25" s="89">
        <f>IF(ISNA(VLOOKUP($B25,'8ª PRUEBA'!$A$8:$T$50,20,FALSE)),0,VLOOKUP($B25,'8ª PRUEBA'!$A$8:$T$50,20,FALSE))</f>
        <v>0</v>
      </c>
      <c r="W25" s="40"/>
      <c r="X25" s="40"/>
      <c r="Y25" s="78"/>
      <c r="Z25" s="76"/>
      <c r="AA25" s="83">
        <f t="shared" si="0"/>
        <v>7</v>
      </c>
      <c r="AB25" s="47"/>
      <c r="AC25" s="88">
        <v>32</v>
      </c>
      <c r="AD25" s="73"/>
      <c r="AE25" s="79">
        <v>17</v>
      </c>
      <c r="AF25" s="87" t="s">
        <v>192</v>
      </c>
      <c r="AG25" s="83">
        <v>38</v>
      </c>
      <c r="AH25" s="88">
        <v>16</v>
      </c>
    </row>
    <row r="26" spans="1:34" ht="18" customHeight="1" x14ac:dyDescent="0.35">
      <c r="A26" s="23"/>
      <c r="B26" s="32">
        <v>17</v>
      </c>
      <c r="C26" s="77" t="s">
        <v>192</v>
      </c>
      <c r="D26" s="91">
        <v>4697</v>
      </c>
      <c r="E26" s="77" t="s">
        <v>78</v>
      </c>
      <c r="F26" s="40"/>
      <c r="G26" s="40"/>
      <c r="H26" s="40"/>
      <c r="I26" s="82">
        <f>IF(ISNA(VLOOKUP($B26,'2ª PRUEBA '!$A$8:$T$50,18,FALSE)),0,(VLOOKUP($B26,'2ª PRUEBA '!$A$8:$T$50,18,FALSE)))</f>
        <v>4693.8999999999996</v>
      </c>
      <c r="J26" s="40">
        <f>IF(ISNA(VLOOKUP($B26,'2ª PRUEBA '!$A$8:$T$50,20,FALSE)),0,(VLOOKUP($B26,'2ª PRUEBA '!$A$8:$T$50,20,FALSE)))</f>
        <v>19</v>
      </c>
      <c r="K26" s="82">
        <f>IF(ISNA(VLOOKUP($B26,'3ª PRUEBA '!$A$8:$T$50,18,FALSE)),0,VLOOKUP($B26,'3ª PRUEBA '!$A$8:$T$50,18,FALSE))</f>
        <v>0</v>
      </c>
      <c r="L26" s="82">
        <f>IF(ISNA(VLOOKUP($B26,'3ª PRUEBA '!$A$8:$T$50,20,FALSE)),0,VLOOKUP($B26,'3ª PRUEBA '!$A$8:$T$50,20,FALSE))</f>
        <v>0</v>
      </c>
      <c r="M26" s="89">
        <f>IF(ISNA(VLOOKUP($B26,'4ª PRUEBA'!$A$8:$T$50,18,FALSE)),0,VLOOKUP($B26,'4ª PRUEBA'!$A$8:$T$50,18,FALSE))</f>
        <v>0</v>
      </c>
      <c r="N26" s="89">
        <f>IF(ISNA(VLOOKUP($B26,'4ª PRUEBA'!$A$8:$T$50,20,FALSE)),0,VLOOKUP($B26,'4ª PRUEBA'!$A$8:$T$50,20,FALSE))</f>
        <v>0</v>
      </c>
      <c r="O26" s="82" t="str">
        <f>IF(ISNA(VLOOKUP($B26,'5ª PRUEBA'!$A$8:$T$50,18,FALSE)),0,VLOOKUP($B26,'5ª PRUEBA'!$A$8:$T$50,18,FALSE))</f>
        <v>3787.26</v>
      </c>
      <c r="P26" s="82">
        <f>IF(ISNA(VLOOKUP($B26,'5ª PRUEBA'!$A$8:$T$50,20,FALSE)),0,VLOOKUP($B26,'5ª PRUEBA'!$A$8:$T$50,20,FALSE))</f>
        <v>19</v>
      </c>
      <c r="Q26" s="89">
        <f>IF(ISNA(VLOOKUP($B26,'6ª PRUEBA'!$A$8:$T$50,18,FALSE)),0,VLOOKUP($B26,'6ª PRUEBA'!$A$8:$T$50,18,FALSE))</f>
        <v>0</v>
      </c>
      <c r="R26" s="89">
        <f>IF(ISNA(VLOOKUP($B26,'6ª PRUEBA'!$A$8:$T$50,20,FALSE)),0,VLOOKUP($B26,'6ª PRUEBA'!$A$8:$T$50,20,FALSE))</f>
        <v>0</v>
      </c>
      <c r="S26" s="89">
        <f>IF(ISNA(VLOOKUP($B26,'7ª PRUEBA'!$A$8:$T$50,18,FALSE)),0,VLOOKUP($B26,'7ª PRUEBA'!$A$8:$T$50,18,FALSE))</f>
        <v>0</v>
      </c>
      <c r="T26" s="89">
        <f>IF(ISNA(VLOOKUP($B26,'7ª PRUEBA'!$A$8:$T$50,20,FALSE)),0,VLOOKUP($B26,'7ª PRUEBA'!$A$8:$T$50,20,FALSE))</f>
        <v>0</v>
      </c>
      <c r="U26" s="89">
        <f>IF(ISNA(VLOOKUP($B26,'8ª PRUEBA'!$A$8:$T$50,18,FALSE)),0,VLOOKUP($B26,'8ª PRUEBA'!$A$8:$T$50,18,FALSE))</f>
        <v>0</v>
      </c>
      <c r="V26" s="89">
        <f>IF(ISNA(VLOOKUP($B26,'8ª PRUEBA'!$A$8:$T$50,20,FALSE)),0,VLOOKUP($B26,'8ª PRUEBA'!$A$8:$T$50,20,FALSE))</f>
        <v>0</v>
      </c>
      <c r="W26" s="40"/>
      <c r="X26" s="40"/>
      <c r="Y26" s="78"/>
      <c r="Z26" s="76"/>
      <c r="AA26" s="83">
        <f t="shared" si="0"/>
        <v>38</v>
      </c>
      <c r="AB26" s="47"/>
      <c r="AC26" s="88">
        <v>15</v>
      </c>
      <c r="AD26" s="73"/>
      <c r="AE26" s="79">
        <v>19</v>
      </c>
      <c r="AF26" s="87" t="s">
        <v>194</v>
      </c>
      <c r="AG26" s="83">
        <v>34</v>
      </c>
      <c r="AH26" s="88">
        <v>17</v>
      </c>
    </row>
    <row r="27" spans="1:34" ht="18" customHeight="1" x14ac:dyDescent="0.35">
      <c r="A27" s="23"/>
      <c r="B27" s="32">
        <v>18</v>
      </c>
      <c r="C27" s="77" t="s">
        <v>193</v>
      </c>
      <c r="D27" s="91" t="s">
        <v>299</v>
      </c>
      <c r="E27" s="77" t="s">
        <v>78</v>
      </c>
      <c r="F27" s="40"/>
      <c r="G27" s="40"/>
      <c r="H27" s="40"/>
      <c r="I27" s="82">
        <f>IF(ISNA(VLOOKUP($B27,'2ª PRUEBA '!$A$8:$T$50,18,FALSE)),0,(VLOOKUP($B27,'2ª PRUEBA '!$A$8:$T$50,18,FALSE)))</f>
        <v>4621.8</v>
      </c>
      <c r="J27" s="40">
        <f>IF(ISNA(VLOOKUP($B27,'2ª PRUEBA '!$A$8:$T$50,20,FALSE)),0,(VLOOKUP($B27,'2ª PRUEBA '!$A$8:$T$50,20,FALSE)))</f>
        <v>18</v>
      </c>
      <c r="K27" s="82" t="str">
        <f>IF(ISNA(VLOOKUP($B27,'3ª PRUEBA '!$A$8:$T$50,18,FALSE)),0,VLOOKUP($B27,'3ª PRUEBA '!$A$8:$T$50,18,FALSE))</f>
        <v>4181.60</v>
      </c>
      <c r="L27" s="82">
        <f>IF(ISNA(VLOOKUP($B27,'3ª PRUEBA '!$A$8:$T$50,20,FALSE)),0,VLOOKUP($B27,'3ª PRUEBA '!$A$8:$T$50,20,FALSE))</f>
        <v>19</v>
      </c>
      <c r="M27" s="89" t="str">
        <f>IF(ISNA(VLOOKUP($B27,'4ª PRUEBA'!$A$8:$T$50,18,FALSE)),0,VLOOKUP($B27,'4ª PRUEBA'!$A$8:$T$50,18,FALSE))</f>
        <v>4254.91</v>
      </c>
      <c r="N27" s="89">
        <f>IF(ISNA(VLOOKUP($B27,'4ª PRUEBA'!$A$8:$T$50,20,FALSE)),0,VLOOKUP($B27,'4ª PRUEBA'!$A$8:$T$50,20,FALSE))</f>
        <v>18</v>
      </c>
      <c r="O27" s="82" t="str">
        <f>IF(ISNA(VLOOKUP($B27,'5ª PRUEBA'!$A$8:$T$50,18,FALSE)),0,VLOOKUP($B27,'5ª PRUEBA'!$A$8:$T$50,18,FALSE))</f>
        <v>3868.37</v>
      </c>
      <c r="P27" s="82">
        <f>IF(ISNA(VLOOKUP($B27,'5ª PRUEBA'!$A$8:$T$50,20,FALSE)),0,VLOOKUP($B27,'5ª PRUEBA'!$A$8:$T$50,20,FALSE))</f>
        <v>23</v>
      </c>
      <c r="Q27" s="89">
        <f>IF(ISNA(VLOOKUP($B27,'6ª PRUEBA'!$A$8:$T$50,18,FALSE)),0,VLOOKUP($B27,'6ª PRUEBA'!$A$8:$T$50,18,FALSE))</f>
        <v>0</v>
      </c>
      <c r="R27" s="89">
        <f>IF(ISNA(VLOOKUP($B27,'6ª PRUEBA'!$A$8:$T$50,20,FALSE)),0,VLOOKUP($B27,'6ª PRUEBA'!$A$8:$T$50,20,FALSE))</f>
        <v>0</v>
      </c>
      <c r="S27" s="89">
        <f>IF(ISNA(VLOOKUP($B27,'7ª PRUEBA'!$A$8:$T$50,18,FALSE)),0,VLOOKUP($B27,'7ª PRUEBA'!$A$8:$T$50,18,FALSE))</f>
        <v>0</v>
      </c>
      <c r="T27" s="89">
        <f>IF(ISNA(VLOOKUP($B27,'7ª PRUEBA'!$A$8:$T$50,20,FALSE)),0,VLOOKUP($B27,'7ª PRUEBA'!$A$8:$T$50,20,FALSE))</f>
        <v>0</v>
      </c>
      <c r="U27" s="89">
        <f>IF(ISNA(VLOOKUP($B27,'8ª PRUEBA'!$A$8:$T$50,18,FALSE)),0,VLOOKUP($B27,'8ª PRUEBA'!$A$8:$T$50,18,FALSE))</f>
        <v>4122.5600000000004</v>
      </c>
      <c r="V27" s="89">
        <f>IF(ISNA(VLOOKUP($B27,'8ª PRUEBA'!$A$8:$T$50,20,FALSE)),0,VLOOKUP($B27,'8ª PRUEBA'!$A$8:$T$50,20,FALSE))</f>
        <v>19</v>
      </c>
      <c r="W27" s="40"/>
      <c r="X27" s="40"/>
      <c r="Y27" s="78"/>
      <c r="Z27" s="76"/>
      <c r="AA27" s="83">
        <f t="shared" si="0"/>
        <v>97</v>
      </c>
      <c r="AB27" s="47"/>
      <c r="AC27" s="88">
        <v>6</v>
      </c>
      <c r="AD27" s="73"/>
      <c r="AE27" s="79">
        <v>36</v>
      </c>
      <c r="AF27" s="87" t="s">
        <v>435</v>
      </c>
      <c r="AG27" s="83">
        <v>33</v>
      </c>
      <c r="AH27" s="88">
        <v>18</v>
      </c>
    </row>
    <row r="28" spans="1:34" ht="18" customHeight="1" x14ac:dyDescent="0.35">
      <c r="A28" s="23"/>
      <c r="B28" s="32">
        <v>19</v>
      </c>
      <c r="C28" s="77" t="s">
        <v>194</v>
      </c>
      <c r="D28" s="91">
        <v>7055</v>
      </c>
      <c r="E28" s="3" t="s">
        <v>429</v>
      </c>
      <c r="F28" s="40"/>
      <c r="G28" s="40"/>
      <c r="H28" s="40"/>
      <c r="I28" s="82">
        <f>IF(ISNA(VLOOKUP($B28,'2ª PRUEBA '!$A$8:$T$50,18,FALSE)),0,(VLOOKUP($B28,'2ª PRUEBA '!$A$8:$T$50,18,FALSE)))</f>
        <v>4555.2</v>
      </c>
      <c r="J28" s="40">
        <f>IF(ISNA(VLOOKUP($B28,'2ª PRUEBA '!$A$8:$T$50,20,FALSE)),0,(VLOOKUP($B28,'2ª PRUEBA '!$A$8:$T$50,20,FALSE)))</f>
        <v>17</v>
      </c>
      <c r="K28" s="82">
        <f>IF(ISNA(VLOOKUP($B28,'3ª PRUEBA '!$A$8:$T$50,18,FALSE)),0,VLOOKUP($B28,'3ª PRUEBA '!$A$8:$T$50,18,FALSE))</f>
        <v>0</v>
      </c>
      <c r="L28" s="82">
        <f>IF(ISNA(VLOOKUP($B28,'3ª PRUEBA '!$A$8:$T$50,20,FALSE)),0,VLOOKUP($B28,'3ª PRUEBA '!$A$8:$T$50,20,FALSE))</f>
        <v>0</v>
      </c>
      <c r="M28" s="89">
        <f>IF(ISNA(VLOOKUP($B28,'4ª PRUEBA'!$A$8:$T$50,18,FALSE)),0,VLOOKUP($B28,'4ª PRUEBA'!$A$8:$T$50,18,FALSE))</f>
        <v>0</v>
      </c>
      <c r="N28" s="89">
        <f>IF(ISNA(VLOOKUP($B28,'4ª PRUEBA'!$A$8:$T$50,20,FALSE)),0,VLOOKUP($B28,'4ª PRUEBA'!$A$8:$T$50,20,FALSE))</f>
        <v>0</v>
      </c>
      <c r="O28" s="82" t="str">
        <f>IF(ISNA(VLOOKUP($B28,'5ª PRUEBA'!$A$8:$T$50,18,FALSE)),0,VLOOKUP($B28,'5ª PRUEBA'!$A$8:$T$50,18,FALSE))</f>
        <v>3691.57</v>
      </c>
      <c r="P28" s="82">
        <f>IF(ISNA(VLOOKUP($B28,'5ª PRUEBA'!$A$8:$T$50,20,FALSE)),0,VLOOKUP($B28,'5ª PRUEBA'!$A$8:$T$50,20,FALSE))</f>
        <v>17</v>
      </c>
      <c r="Q28" s="89">
        <f>IF(ISNA(VLOOKUP($B28,'6ª PRUEBA'!$A$8:$T$50,18,FALSE)),0,VLOOKUP($B28,'6ª PRUEBA'!$A$8:$T$50,18,FALSE))</f>
        <v>0</v>
      </c>
      <c r="R28" s="89">
        <f>IF(ISNA(VLOOKUP($B28,'6ª PRUEBA'!$A$8:$T$50,20,FALSE)),0,VLOOKUP($B28,'6ª PRUEBA'!$A$8:$T$50,20,FALSE))</f>
        <v>0</v>
      </c>
      <c r="S28" s="89">
        <f>IF(ISNA(VLOOKUP($B28,'7ª PRUEBA'!$A$8:$T$50,18,FALSE)),0,VLOOKUP($B28,'7ª PRUEBA'!$A$8:$T$50,18,FALSE))</f>
        <v>0</v>
      </c>
      <c r="T28" s="89">
        <f>IF(ISNA(VLOOKUP($B28,'7ª PRUEBA'!$A$8:$T$50,20,FALSE)),0,VLOOKUP($B28,'7ª PRUEBA'!$A$8:$T$50,20,FALSE))</f>
        <v>0</v>
      </c>
      <c r="U28" s="89">
        <f>IF(ISNA(VLOOKUP($B28,'8ª PRUEBA'!$A$8:$T$50,18,FALSE)),0,VLOOKUP($B28,'8ª PRUEBA'!$A$8:$T$50,18,FALSE))</f>
        <v>0</v>
      </c>
      <c r="V28" s="89">
        <f>IF(ISNA(VLOOKUP($B28,'8ª PRUEBA'!$A$8:$T$50,20,FALSE)),0,VLOOKUP($B28,'8ª PRUEBA'!$A$8:$T$50,20,FALSE))</f>
        <v>0</v>
      </c>
      <c r="W28" s="40"/>
      <c r="X28" s="40"/>
      <c r="Y28" s="78"/>
      <c r="Z28" s="76"/>
      <c r="AA28" s="83">
        <f t="shared" si="0"/>
        <v>34</v>
      </c>
      <c r="AB28" s="47"/>
      <c r="AC28" s="88">
        <v>16</v>
      </c>
      <c r="AD28" s="73"/>
      <c r="AE28" s="79">
        <v>30</v>
      </c>
      <c r="AF28" s="87" t="s">
        <v>228</v>
      </c>
      <c r="AG28" s="83">
        <v>23</v>
      </c>
      <c r="AH28" s="88">
        <v>19</v>
      </c>
    </row>
    <row r="29" spans="1:34" ht="18" customHeight="1" x14ac:dyDescent="0.35">
      <c r="A29" s="23"/>
      <c r="B29" s="32">
        <v>20</v>
      </c>
      <c r="C29" s="77" t="s">
        <v>195</v>
      </c>
      <c r="D29" s="91"/>
      <c r="E29" s="3"/>
      <c r="F29" s="40"/>
      <c r="G29" s="40"/>
      <c r="H29" s="40"/>
      <c r="I29" s="82">
        <f>IF(ISNA(VLOOKUP($B29,'2ª PRUEBA '!$A$8:$T$50,18,FALSE)),0,(VLOOKUP($B29,'2ª PRUEBA '!$A$8:$T$50,18,FALSE)))</f>
        <v>4529.8</v>
      </c>
      <c r="J29" s="40">
        <f>IF(ISNA(VLOOKUP($B29,'2ª PRUEBA '!$A$8:$T$50,20,FALSE)),0,(VLOOKUP($B29,'2ª PRUEBA '!$A$8:$T$50,20,FALSE)))</f>
        <v>16</v>
      </c>
      <c r="K29" s="82">
        <f>IF(ISNA(VLOOKUP($B29,'3ª PRUEBA '!$A$8:$T$50,18,FALSE)),0,VLOOKUP($B29,'3ª PRUEBA '!$A$8:$T$50,18,FALSE))</f>
        <v>0</v>
      </c>
      <c r="L29" s="82">
        <f>IF(ISNA(VLOOKUP($B29,'3ª PRUEBA '!$A$8:$T$50,20,FALSE)),0,VLOOKUP($B29,'3ª PRUEBA '!$A$8:$T$50,20,FALSE))</f>
        <v>0</v>
      </c>
      <c r="M29" s="89">
        <f>IF(ISNA(VLOOKUP($B29,'4ª PRUEBA'!$A$8:$T$50,18,FALSE)),0,VLOOKUP($B29,'4ª PRUEBA'!$A$8:$T$50,18,FALSE))</f>
        <v>0</v>
      </c>
      <c r="N29" s="89">
        <f>IF(ISNA(VLOOKUP($B29,'4ª PRUEBA'!$A$8:$T$50,20,FALSE)),0,VLOOKUP($B29,'4ª PRUEBA'!$A$8:$T$50,20,FALSE))</f>
        <v>0</v>
      </c>
      <c r="O29" s="82">
        <f>IF(ISNA(VLOOKUP($B29,'5ª PRUEBA'!$A$8:$T$50,18,FALSE)),0,VLOOKUP($B29,'5ª PRUEBA'!$A$8:$T$50,18,FALSE))</f>
        <v>0</v>
      </c>
      <c r="P29" s="82">
        <f>IF(ISNA(VLOOKUP($B29,'5ª PRUEBA'!$A$8:$T$50,20,FALSE)),0,VLOOKUP($B29,'5ª PRUEBA'!$A$8:$T$50,20,FALSE))</f>
        <v>0</v>
      </c>
      <c r="Q29" s="89">
        <f>IF(ISNA(VLOOKUP($B29,'6ª PRUEBA'!$A$8:$T$50,18,FALSE)),0,VLOOKUP($B29,'6ª PRUEBA'!$A$8:$T$50,18,FALSE))</f>
        <v>0</v>
      </c>
      <c r="R29" s="89">
        <f>IF(ISNA(VLOOKUP($B29,'6ª PRUEBA'!$A$8:$T$50,20,FALSE)),0,VLOOKUP($B29,'6ª PRUEBA'!$A$8:$T$50,20,FALSE))</f>
        <v>0</v>
      </c>
      <c r="S29" s="89">
        <f>IF(ISNA(VLOOKUP($B29,'7ª PRUEBA'!$A$8:$T$50,18,FALSE)),0,VLOOKUP($B29,'7ª PRUEBA'!$A$8:$T$50,18,FALSE))</f>
        <v>0</v>
      </c>
      <c r="T29" s="89">
        <f>IF(ISNA(VLOOKUP($B29,'7ª PRUEBA'!$A$8:$T$50,20,FALSE)),0,VLOOKUP($B29,'7ª PRUEBA'!$A$8:$T$50,20,FALSE))</f>
        <v>0</v>
      </c>
      <c r="U29" s="89">
        <f>IF(ISNA(VLOOKUP($B29,'8ª PRUEBA'!$A$8:$T$50,18,FALSE)),0,VLOOKUP($B29,'8ª PRUEBA'!$A$8:$T$50,18,FALSE))</f>
        <v>0</v>
      </c>
      <c r="V29" s="89">
        <f>IF(ISNA(VLOOKUP($B29,'8ª PRUEBA'!$A$8:$T$50,20,FALSE)),0,VLOOKUP($B29,'8ª PRUEBA'!$A$8:$T$50,20,FALSE))</f>
        <v>0</v>
      </c>
      <c r="W29" s="40"/>
      <c r="X29" s="40"/>
      <c r="Y29" s="78"/>
      <c r="Z29" s="76"/>
      <c r="AA29" s="83">
        <f t="shared" si="0"/>
        <v>16</v>
      </c>
      <c r="AB29" s="47"/>
      <c r="AC29" s="88">
        <v>23</v>
      </c>
      <c r="AD29" s="73"/>
      <c r="AE29" s="79">
        <v>26</v>
      </c>
      <c r="AF29" s="87" t="s">
        <v>206</v>
      </c>
      <c r="AG29" s="83">
        <v>21</v>
      </c>
      <c r="AH29" s="88">
        <v>20</v>
      </c>
    </row>
    <row r="30" spans="1:34" ht="18" customHeight="1" x14ac:dyDescent="0.35">
      <c r="A30" s="23"/>
      <c r="B30" s="32">
        <v>21</v>
      </c>
      <c r="C30" s="77" t="s">
        <v>197</v>
      </c>
      <c r="D30" s="91"/>
      <c r="E30" s="3"/>
      <c r="F30" s="40"/>
      <c r="G30" s="40"/>
      <c r="H30" s="40"/>
      <c r="I30" s="82">
        <f>IF(ISNA(VLOOKUP($B30,'2ª PRUEBA '!$A$8:$T$50,18,FALSE)),0,(VLOOKUP($B30,'2ª PRUEBA '!$A$8:$T$50,18,FALSE)))</f>
        <v>4462.3999999999996</v>
      </c>
      <c r="J30" s="40">
        <f>IF(ISNA(VLOOKUP($B30,'2ª PRUEBA '!$A$8:$T$50,20,FALSE)),0,(VLOOKUP($B30,'2ª PRUEBA '!$A$8:$T$50,20,FALSE)))</f>
        <v>14</v>
      </c>
      <c r="K30" s="82">
        <f>IF(ISNA(VLOOKUP($B30,'3ª PRUEBA '!$A$8:$T$50,18,FALSE)),0,VLOOKUP($B30,'3ª PRUEBA '!$A$8:$T$50,18,FALSE))</f>
        <v>0</v>
      </c>
      <c r="L30" s="82">
        <f>IF(ISNA(VLOOKUP($B30,'3ª PRUEBA '!$A$8:$T$50,20,FALSE)),0,VLOOKUP($B30,'3ª PRUEBA '!$A$8:$T$50,20,FALSE))</f>
        <v>0</v>
      </c>
      <c r="M30" s="89">
        <f>IF(ISNA(VLOOKUP($B30,'4ª PRUEBA'!$A$8:$T$50,18,FALSE)),0,VLOOKUP($B30,'4ª PRUEBA'!$A$8:$T$50,18,FALSE))</f>
        <v>0</v>
      </c>
      <c r="N30" s="89">
        <f>IF(ISNA(VLOOKUP($B30,'4ª PRUEBA'!$A$8:$T$50,20,FALSE)),0,VLOOKUP($B30,'4ª PRUEBA'!$A$8:$T$50,20,FALSE))</f>
        <v>0</v>
      </c>
      <c r="O30" s="82">
        <f>IF(ISNA(VLOOKUP($B30,'5ª PRUEBA'!$A$8:$T$50,18,FALSE)),0,VLOOKUP($B30,'5ª PRUEBA'!$A$8:$T$50,18,FALSE))</f>
        <v>0</v>
      </c>
      <c r="P30" s="82">
        <f>IF(ISNA(VLOOKUP($B30,'5ª PRUEBA'!$A$8:$T$50,20,FALSE)),0,VLOOKUP($B30,'5ª PRUEBA'!$A$8:$T$50,20,FALSE))</f>
        <v>0</v>
      </c>
      <c r="Q30" s="89">
        <f>IF(ISNA(VLOOKUP($B30,'6ª PRUEBA'!$A$8:$T$50,18,FALSE)),0,VLOOKUP($B30,'6ª PRUEBA'!$A$8:$T$50,18,FALSE))</f>
        <v>0</v>
      </c>
      <c r="R30" s="89">
        <f>IF(ISNA(VLOOKUP($B30,'6ª PRUEBA'!$A$8:$T$50,20,FALSE)),0,VLOOKUP($B30,'6ª PRUEBA'!$A$8:$T$50,20,FALSE))</f>
        <v>0</v>
      </c>
      <c r="S30" s="89">
        <f>IF(ISNA(VLOOKUP($B30,'7ª PRUEBA'!$A$8:$T$50,18,FALSE)),0,VLOOKUP($B30,'7ª PRUEBA'!$A$8:$T$50,18,FALSE))</f>
        <v>0</v>
      </c>
      <c r="T30" s="89">
        <f>IF(ISNA(VLOOKUP($B30,'7ª PRUEBA'!$A$8:$T$50,20,FALSE)),0,VLOOKUP($B30,'7ª PRUEBA'!$A$8:$T$50,20,FALSE))</f>
        <v>0</v>
      </c>
      <c r="U30" s="89">
        <f>IF(ISNA(VLOOKUP($B30,'8ª PRUEBA'!$A$8:$T$50,18,FALSE)),0,VLOOKUP($B30,'8ª PRUEBA'!$A$8:$T$50,18,FALSE))</f>
        <v>0</v>
      </c>
      <c r="V30" s="89">
        <f>IF(ISNA(VLOOKUP($B30,'8ª PRUEBA'!$A$8:$T$50,20,FALSE)),0,VLOOKUP($B30,'8ª PRUEBA'!$A$8:$T$50,20,FALSE))</f>
        <v>0</v>
      </c>
      <c r="W30" s="40"/>
      <c r="X30" s="40"/>
      <c r="Y30" s="78"/>
      <c r="Z30" s="76"/>
      <c r="AA30" s="83">
        <f t="shared" si="0"/>
        <v>14</v>
      </c>
      <c r="AB30" s="47"/>
      <c r="AC30" s="88">
        <v>27</v>
      </c>
      <c r="AD30" s="73"/>
      <c r="AE30" s="79">
        <v>3</v>
      </c>
      <c r="AF30" s="87" t="s">
        <v>57</v>
      </c>
      <c r="AG30" s="83">
        <v>20</v>
      </c>
      <c r="AH30" s="88">
        <v>21</v>
      </c>
    </row>
    <row r="31" spans="1:34" ht="18" customHeight="1" x14ac:dyDescent="0.35">
      <c r="A31" s="21"/>
      <c r="B31" s="32">
        <v>22</v>
      </c>
      <c r="C31" s="77" t="s">
        <v>202</v>
      </c>
      <c r="D31" s="91"/>
      <c r="E31" s="3"/>
      <c r="F31" s="40"/>
      <c r="G31" s="40"/>
      <c r="H31" s="40"/>
      <c r="I31" s="82">
        <f>IF(ISNA(VLOOKUP($B31,'2ª PRUEBA '!$A$8:$T$50,18,FALSE)),0,(VLOOKUP($B31,'2ª PRUEBA '!$A$8:$T$50,18,FALSE)))</f>
        <v>4189.8999999999996</v>
      </c>
      <c r="J31" s="40">
        <f>IF(ISNA(VLOOKUP($B31,'2ª PRUEBA '!$A$8:$T$50,20,FALSE)),0,(VLOOKUP($B31,'2ª PRUEBA '!$A$8:$T$50,20,FALSE)))</f>
        <v>9</v>
      </c>
      <c r="K31" s="82">
        <f>IF(ISNA(VLOOKUP($B31,'3ª PRUEBA '!$A$8:$T$50,18,FALSE)),0,VLOOKUP($B31,'3ª PRUEBA '!$A$8:$T$50,18,FALSE))</f>
        <v>0</v>
      </c>
      <c r="L31" s="82">
        <f>IF(ISNA(VLOOKUP($B31,'3ª PRUEBA '!$A$8:$T$50,20,FALSE)),0,VLOOKUP($B31,'3ª PRUEBA '!$A$8:$T$50,20,FALSE))</f>
        <v>0</v>
      </c>
      <c r="M31" s="89">
        <f>IF(ISNA(VLOOKUP($B31,'4ª PRUEBA'!$A$8:$T$50,18,FALSE)),0,VLOOKUP($B31,'4ª PRUEBA'!$A$8:$T$50,18,FALSE))</f>
        <v>0</v>
      </c>
      <c r="N31" s="89">
        <f>IF(ISNA(VLOOKUP($B31,'4ª PRUEBA'!$A$8:$T$50,20,FALSE)),0,VLOOKUP($B31,'4ª PRUEBA'!$A$8:$T$50,20,FALSE))</f>
        <v>0</v>
      </c>
      <c r="O31" s="82">
        <f>IF(ISNA(VLOOKUP($B31,'5ª PRUEBA'!$A$8:$T$50,18,FALSE)),0,VLOOKUP($B31,'5ª PRUEBA'!$A$8:$T$50,18,FALSE))</f>
        <v>0</v>
      </c>
      <c r="P31" s="82">
        <f>IF(ISNA(VLOOKUP($B31,'5ª PRUEBA'!$A$8:$T$50,20,FALSE)),0,VLOOKUP($B31,'5ª PRUEBA'!$A$8:$T$50,20,FALSE))</f>
        <v>0</v>
      </c>
      <c r="Q31" s="89">
        <f>IF(ISNA(VLOOKUP($B31,'6ª PRUEBA'!$A$8:$T$50,18,FALSE)),0,VLOOKUP($B31,'6ª PRUEBA'!$A$8:$T$50,18,FALSE))</f>
        <v>0</v>
      </c>
      <c r="R31" s="89">
        <f>IF(ISNA(VLOOKUP($B31,'6ª PRUEBA'!$A$8:$T$50,20,FALSE)),0,VLOOKUP($B31,'6ª PRUEBA'!$A$8:$T$50,20,FALSE))</f>
        <v>0</v>
      </c>
      <c r="S31" s="89">
        <f>IF(ISNA(VLOOKUP($B31,'7ª PRUEBA'!$A$8:$T$50,18,FALSE)),0,VLOOKUP($B31,'7ª PRUEBA'!$A$8:$T$50,18,FALSE))</f>
        <v>0</v>
      </c>
      <c r="T31" s="89">
        <f>IF(ISNA(VLOOKUP($B31,'7ª PRUEBA'!$A$8:$T$50,20,FALSE)),0,VLOOKUP($B31,'7ª PRUEBA'!$A$8:$T$50,20,FALSE))</f>
        <v>0</v>
      </c>
      <c r="U31" s="89">
        <f>IF(ISNA(VLOOKUP($B31,'8ª PRUEBA'!$A$8:$T$50,18,FALSE)),0,VLOOKUP($B31,'8ª PRUEBA'!$A$8:$T$50,18,FALSE))</f>
        <v>0</v>
      </c>
      <c r="V31" s="89">
        <f>IF(ISNA(VLOOKUP($B31,'8ª PRUEBA'!$A$8:$T$50,20,FALSE)),0,VLOOKUP($B31,'8ª PRUEBA'!$A$8:$T$50,20,FALSE))</f>
        <v>0</v>
      </c>
      <c r="W31" s="40"/>
      <c r="X31" s="40"/>
      <c r="Y31" s="78"/>
      <c r="Z31" s="76"/>
      <c r="AA31" s="83">
        <f t="shared" si="0"/>
        <v>9</v>
      </c>
      <c r="AB31" s="47"/>
      <c r="AC31" s="88">
        <v>30</v>
      </c>
      <c r="AD31" s="73"/>
      <c r="AE31" s="79">
        <v>15</v>
      </c>
      <c r="AF31" s="87" t="s">
        <v>68</v>
      </c>
      <c r="AG31" s="83">
        <v>20</v>
      </c>
      <c r="AH31" s="88">
        <v>22</v>
      </c>
    </row>
    <row r="32" spans="1:34" ht="18" customHeight="1" x14ac:dyDescent="0.35">
      <c r="A32" s="5"/>
      <c r="B32" s="32">
        <v>23</v>
      </c>
      <c r="C32" s="77" t="s">
        <v>203</v>
      </c>
      <c r="D32" s="91" t="s">
        <v>423</v>
      </c>
      <c r="E32" s="84" t="s">
        <v>430</v>
      </c>
      <c r="F32" s="40"/>
      <c r="G32" s="40"/>
      <c r="H32" s="40"/>
      <c r="I32" s="82">
        <f>IF(ISNA(VLOOKUP($B32,'2ª PRUEBA '!$A$8:$T$50,18,FALSE)),0,(VLOOKUP($B32,'2ª PRUEBA '!$A$8:$T$50,18,FALSE)))</f>
        <v>4140.2</v>
      </c>
      <c r="J32" s="40">
        <f>IF(ISNA(VLOOKUP($B32,'2ª PRUEBA '!$A$8:$T$50,20,FALSE)),0,(VLOOKUP($B32,'2ª PRUEBA '!$A$8:$T$50,20,FALSE)))</f>
        <v>8</v>
      </c>
      <c r="K32" s="82">
        <f>IF(ISNA(VLOOKUP($B32,'3ª PRUEBA '!$A$8:$T$50,18,FALSE)),0,VLOOKUP($B32,'3ª PRUEBA '!$A$8:$T$50,18,FALSE))</f>
        <v>0</v>
      </c>
      <c r="L32" s="82">
        <f>IF(ISNA(VLOOKUP($B32,'3ª PRUEBA '!$A$8:$T$50,20,FALSE)),0,VLOOKUP($B32,'3ª PRUEBA '!$A$8:$T$50,20,FALSE))</f>
        <v>0</v>
      </c>
      <c r="M32" s="89">
        <f>IF(ISNA(VLOOKUP($B32,'4ª PRUEBA'!$A$8:$T$50,18,FALSE)),0,VLOOKUP($B32,'4ª PRUEBA'!$A$8:$T$50,18,FALSE))</f>
        <v>0</v>
      </c>
      <c r="N32" s="89">
        <f>IF(ISNA(VLOOKUP($B32,'4ª PRUEBA'!$A$8:$T$50,20,FALSE)),0,VLOOKUP($B32,'4ª PRUEBA'!$A$8:$T$50,20,FALSE))</f>
        <v>0</v>
      </c>
      <c r="O32" s="82" t="str">
        <f>IF(ISNA(VLOOKUP($B32,'5ª PRUEBA'!$A$8:$T$50,18,FALSE)),0,VLOOKUP($B32,'5ª PRUEBA'!$A$8:$T$50,18,FALSE))</f>
        <v>2817.67</v>
      </c>
      <c r="P32" s="82">
        <f>IF(ISNA(VLOOKUP($B32,'5ª PRUEBA'!$A$8:$T$50,20,FALSE)),0,VLOOKUP($B32,'5ª PRUEBA'!$A$8:$T$50,20,FALSE))</f>
        <v>7</v>
      </c>
      <c r="Q32" s="89">
        <f>IF(ISNA(VLOOKUP($B32,'6ª PRUEBA'!$A$8:$T$50,18,FALSE)),0,VLOOKUP($B32,'6ª PRUEBA'!$A$8:$T$50,18,FALSE))</f>
        <v>0</v>
      </c>
      <c r="R32" s="89">
        <f>IF(ISNA(VLOOKUP($B32,'6ª PRUEBA'!$A$8:$T$50,20,FALSE)),0,VLOOKUP($B32,'6ª PRUEBA'!$A$8:$T$50,20,FALSE))</f>
        <v>0</v>
      </c>
      <c r="S32" s="89">
        <f>IF(ISNA(VLOOKUP($B32,'7ª PRUEBA'!$A$8:$T$50,18,FALSE)),0,VLOOKUP($B32,'7ª PRUEBA'!$A$8:$T$50,18,FALSE))</f>
        <v>0</v>
      </c>
      <c r="T32" s="89">
        <f>IF(ISNA(VLOOKUP($B32,'7ª PRUEBA'!$A$8:$T$50,20,FALSE)),0,VLOOKUP($B32,'7ª PRUEBA'!$A$8:$T$50,20,FALSE))</f>
        <v>0</v>
      </c>
      <c r="U32" s="89">
        <f>IF(ISNA(VLOOKUP($B32,'8ª PRUEBA'!$A$8:$T$50,18,FALSE)),0,VLOOKUP($B32,'8ª PRUEBA'!$A$8:$T$50,18,FALSE))</f>
        <v>0</v>
      </c>
      <c r="V32" s="89">
        <f>IF(ISNA(VLOOKUP($B32,'8ª PRUEBA'!$A$8:$T$50,20,FALSE)),0,VLOOKUP($B32,'8ª PRUEBA'!$A$8:$T$50,20,FALSE))</f>
        <v>0</v>
      </c>
      <c r="W32" s="40"/>
      <c r="X32" s="40"/>
      <c r="Y32" s="78"/>
      <c r="Z32" s="76"/>
      <c r="AA32" s="83">
        <f t="shared" si="0"/>
        <v>15</v>
      </c>
      <c r="AB32" s="47"/>
      <c r="AC32" s="88">
        <v>24</v>
      </c>
      <c r="AD32" s="73"/>
      <c r="AE32" s="79">
        <v>27</v>
      </c>
      <c r="AF32" s="87" t="s">
        <v>208</v>
      </c>
      <c r="AG32" s="83">
        <v>17</v>
      </c>
      <c r="AH32" s="88">
        <v>23</v>
      </c>
    </row>
    <row r="33" spans="1:34" ht="18" customHeight="1" x14ac:dyDescent="0.35">
      <c r="A33" s="5"/>
      <c r="B33" s="32">
        <v>24</v>
      </c>
      <c r="C33" s="77" t="s">
        <v>204</v>
      </c>
      <c r="D33" s="91"/>
      <c r="E33" s="3"/>
      <c r="F33" s="40"/>
      <c r="G33" s="40"/>
      <c r="H33" s="40"/>
      <c r="I33" s="82">
        <f>IF(ISNA(VLOOKUP($B33,'2ª PRUEBA '!$A$8:$T$50,18,FALSE)),0,(VLOOKUP($B33,'2ª PRUEBA '!$A$8:$T$50,18,FALSE)))</f>
        <v>4029.5</v>
      </c>
      <c r="J33" s="40">
        <f>IF(ISNA(VLOOKUP($B33,'2ª PRUEBA '!$A$8:$T$50,20,FALSE)),0,(VLOOKUP($B33,'2ª PRUEBA '!$A$8:$T$50,20,FALSE)))</f>
        <v>7</v>
      </c>
      <c r="K33" s="82">
        <f>IF(ISNA(VLOOKUP($B33,'3ª PRUEBA '!$A$8:$T$50,18,FALSE)),0,VLOOKUP($B33,'3ª PRUEBA '!$A$8:$T$50,18,FALSE))</f>
        <v>0</v>
      </c>
      <c r="L33" s="82">
        <f>IF(ISNA(VLOOKUP($B33,'3ª PRUEBA '!$A$8:$T$50,20,FALSE)),0,VLOOKUP($B33,'3ª PRUEBA '!$A$8:$T$50,20,FALSE))</f>
        <v>0</v>
      </c>
      <c r="M33" s="89">
        <f>IF(ISNA(VLOOKUP($B33,'4ª PRUEBA'!$A$8:$T$50,18,FALSE)),0,VLOOKUP($B33,'4ª PRUEBA'!$A$8:$T$50,18,FALSE))</f>
        <v>0</v>
      </c>
      <c r="N33" s="89">
        <f>IF(ISNA(VLOOKUP($B33,'4ª PRUEBA'!$A$8:$T$50,20,FALSE)),0,VLOOKUP($B33,'4ª PRUEBA'!$A$8:$T$50,20,FALSE))</f>
        <v>0</v>
      </c>
      <c r="O33" s="82">
        <f>IF(ISNA(VLOOKUP($B33,'5ª PRUEBA'!$A$8:$T$50,18,FALSE)),0,VLOOKUP($B33,'5ª PRUEBA'!$A$8:$T$50,18,FALSE))</f>
        <v>0</v>
      </c>
      <c r="P33" s="82">
        <f>IF(ISNA(VLOOKUP($B33,'5ª PRUEBA'!$A$8:$T$50,20,FALSE)),0,VLOOKUP($B33,'5ª PRUEBA'!$A$8:$T$50,20,FALSE))</f>
        <v>0</v>
      </c>
      <c r="Q33" s="89">
        <f>IF(ISNA(VLOOKUP($B33,'6ª PRUEBA'!$A$8:$T$50,18,FALSE)),0,VLOOKUP($B33,'6ª PRUEBA'!$A$8:$T$50,18,FALSE))</f>
        <v>0</v>
      </c>
      <c r="R33" s="89">
        <f>IF(ISNA(VLOOKUP($B33,'6ª PRUEBA'!$A$8:$T$50,20,FALSE)),0,VLOOKUP($B33,'6ª PRUEBA'!$A$8:$T$50,20,FALSE))</f>
        <v>0</v>
      </c>
      <c r="S33" s="89">
        <f>IF(ISNA(VLOOKUP($B33,'7ª PRUEBA'!$A$8:$T$50,18,FALSE)),0,VLOOKUP($B33,'7ª PRUEBA'!$A$8:$T$50,18,FALSE))</f>
        <v>0</v>
      </c>
      <c r="T33" s="89">
        <f>IF(ISNA(VLOOKUP($B33,'7ª PRUEBA'!$A$8:$T$50,20,FALSE)),0,VLOOKUP($B33,'7ª PRUEBA'!$A$8:$T$50,20,FALSE))</f>
        <v>0</v>
      </c>
      <c r="U33" s="89">
        <f>IF(ISNA(VLOOKUP($B33,'8ª PRUEBA'!$A$8:$T$50,18,FALSE)),0,VLOOKUP($B33,'8ª PRUEBA'!$A$8:$T$50,18,FALSE))</f>
        <v>0</v>
      </c>
      <c r="V33" s="89">
        <f>IF(ISNA(VLOOKUP($B33,'8ª PRUEBA'!$A$8:$T$50,20,FALSE)),0,VLOOKUP($B33,'8ª PRUEBA'!$A$8:$T$50,20,FALSE))</f>
        <v>0</v>
      </c>
      <c r="W33" s="40"/>
      <c r="X33" s="40"/>
      <c r="Y33" s="78"/>
      <c r="Z33" s="76"/>
      <c r="AA33" s="83">
        <f t="shared" si="0"/>
        <v>7</v>
      </c>
      <c r="AB33" s="47"/>
      <c r="AC33" s="88">
        <v>33</v>
      </c>
      <c r="AD33" s="73"/>
      <c r="AE33" s="79">
        <v>20</v>
      </c>
      <c r="AF33" s="87" t="s">
        <v>195</v>
      </c>
      <c r="AG33" s="83">
        <v>16</v>
      </c>
      <c r="AH33" s="88">
        <v>24</v>
      </c>
    </row>
    <row r="34" spans="1:34" ht="18" customHeight="1" x14ac:dyDescent="0.35">
      <c r="A34" s="4"/>
      <c r="B34" s="32">
        <v>25</v>
      </c>
      <c r="C34" s="77" t="s">
        <v>205</v>
      </c>
      <c r="D34" s="91" t="s">
        <v>298</v>
      </c>
      <c r="E34" s="77" t="s">
        <v>78</v>
      </c>
      <c r="F34" s="40"/>
      <c r="G34" s="40"/>
      <c r="H34" s="40"/>
      <c r="I34" s="82">
        <f>IF(ISNA(VLOOKUP($B34,'2ª PRUEBA '!$A$8:$T$50,18,FALSE)),0,(VLOOKUP($B34,'2ª PRUEBA '!$A$8:$T$50,18,FALSE)))</f>
        <v>3879.1</v>
      </c>
      <c r="J34" s="40">
        <f>IF(ISNA(VLOOKUP($B34,'2ª PRUEBA '!$A$8:$T$50,20,FALSE)),0,(VLOOKUP($B34,'2ª PRUEBA '!$A$8:$T$50,20,FALSE)))</f>
        <v>6</v>
      </c>
      <c r="K34" s="82" t="str">
        <f>IF(ISNA(VLOOKUP($B34,'3ª PRUEBA '!$A$8:$T$50,18,FALSE)),0,VLOOKUP($B34,'3ª PRUEBA '!$A$8:$T$50,18,FALSE))</f>
        <v>4400.22</v>
      </c>
      <c r="L34" s="82">
        <f>IF(ISNA(VLOOKUP($B34,'3ª PRUEBA '!$A$8:$T$50,20,FALSE)),0,VLOOKUP($B34,'3ª PRUEBA '!$A$8:$T$50,20,FALSE))</f>
        <v>20</v>
      </c>
      <c r="M34" s="89" t="str">
        <f>IF(ISNA(VLOOKUP($B34,'4ª PRUEBA'!$A$8:$T$50,18,FALSE)),0,VLOOKUP($B34,'4ª PRUEBA'!$A$8:$T$50,18,FALSE))</f>
        <v>4348.72</v>
      </c>
      <c r="N34" s="89">
        <f>IF(ISNA(VLOOKUP($B34,'4ª PRUEBA'!$A$8:$T$50,20,FALSE)),0,VLOOKUP($B34,'4ª PRUEBA'!$A$8:$T$50,20,FALSE))</f>
        <v>19</v>
      </c>
      <c r="O34" s="82" t="str">
        <f>IF(ISNA(VLOOKUP($B34,'5ª PRUEBA'!$A$8:$T$50,18,FALSE)),0,VLOOKUP($B34,'5ª PRUEBA'!$A$8:$T$50,18,FALSE))</f>
        <v>3835.80</v>
      </c>
      <c r="P34" s="82">
        <f>IF(ISNA(VLOOKUP($B34,'5ª PRUEBA'!$A$8:$T$50,20,FALSE)),0,VLOOKUP($B34,'5ª PRUEBA'!$A$8:$T$50,20,FALSE))</f>
        <v>20</v>
      </c>
      <c r="Q34" s="89" t="str">
        <f>IF(ISNA(VLOOKUP($B34,'6ª PRUEBA'!$A$8:$T$50,18,FALSE)),0,VLOOKUP($B34,'6ª PRUEBA'!$A$8:$T$50,18,FALSE))</f>
        <v>4812.41</v>
      </c>
      <c r="R34" s="89">
        <f>IF(ISNA(VLOOKUP($B34,'6ª PRUEBA'!$A$8:$T$50,20,FALSE)),0,VLOOKUP($B34,'6ª PRUEBA'!$A$8:$T$50,20,FALSE))</f>
        <v>20</v>
      </c>
      <c r="S34" s="89" t="str">
        <f>IF(ISNA(VLOOKUP($B34,'7ª PRUEBA'!$A$8:$T$50,18,FALSE)),0,VLOOKUP($B34,'7ª PRUEBA'!$A$8:$T$50,18,FALSE))</f>
        <v>4503.10</v>
      </c>
      <c r="T34" s="89">
        <f>IF(ISNA(VLOOKUP($B34,'7ª PRUEBA'!$A$8:$T$50,20,FALSE)),0,VLOOKUP($B34,'7ª PRUEBA'!$A$8:$T$50,20,FALSE))</f>
        <v>19</v>
      </c>
      <c r="U34" s="89">
        <f>IF(ISNA(VLOOKUP($B34,'8ª PRUEBA'!$A$8:$T$50,18,FALSE)),0,VLOOKUP($B34,'8ª PRUEBA'!$A$8:$T$50,18,FALSE))</f>
        <v>3666.86</v>
      </c>
      <c r="V34" s="89">
        <f>IF(ISNA(VLOOKUP($B34,'8ª PRUEBA'!$A$8:$T$50,20,FALSE)),0,VLOOKUP($B34,'8ª PRUEBA'!$A$8:$T$50,20,FALSE))</f>
        <v>17</v>
      </c>
      <c r="W34" s="40"/>
      <c r="X34" s="40"/>
      <c r="Y34" s="78"/>
      <c r="Z34" s="76"/>
      <c r="AA34" s="83">
        <f t="shared" si="0"/>
        <v>121</v>
      </c>
      <c r="AB34" s="47"/>
      <c r="AC34" s="88">
        <v>5</v>
      </c>
      <c r="AD34" s="73"/>
      <c r="AE34" s="79">
        <v>23</v>
      </c>
      <c r="AF34" s="87" t="s">
        <v>203</v>
      </c>
      <c r="AG34" s="83">
        <v>15</v>
      </c>
      <c r="AH34" s="88">
        <v>25</v>
      </c>
    </row>
    <row r="35" spans="1:34" ht="18" customHeight="1" x14ac:dyDescent="0.35">
      <c r="A35" s="4"/>
      <c r="B35" s="32">
        <v>26</v>
      </c>
      <c r="C35" s="77" t="s">
        <v>206</v>
      </c>
      <c r="D35" s="91" t="s">
        <v>424</v>
      </c>
      <c r="E35" s="84" t="s">
        <v>433</v>
      </c>
      <c r="F35" s="40"/>
      <c r="G35" s="40"/>
      <c r="H35" s="40"/>
      <c r="I35" s="82">
        <f>IF(ISNA(VLOOKUP($B35,'2ª PRUEBA '!$A$8:$T$50,18,FALSE)),0,(VLOOKUP($B35,'2ª PRUEBA '!$A$8:$T$50,18,FALSE)))</f>
        <v>3746.7</v>
      </c>
      <c r="J35" s="40">
        <f>IF(ISNA(VLOOKUP($B35,'2ª PRUEBA '!$A$8:$T$50,20,FALSE)),0,(VLOOKUP($B35,'2ª PRUEBA '!$A$8:$T$50,20,FALSE)))</f>
        <v>5</v>
      </c>
      <c r="K35" s="82">
        <f>IF(ISNA(VLOOKUP($B35,'3ª PRUEBA '!$A$8:$T$50,18,FALSE)),0,VLOOKUP($B35,'3ª PRUEBA '!$A$8:$T$50,18,FALSE))</f>
        <v>0</v>
      </c>
      <c r="L35" s="82">
        <f>IF(ISNA(VLOOKUP($B35,'3ª PRUEBA '!$A$8:$T$50,20,FALSE)),0,VLOOKUP($B35,'3ª PRUEBA '!$A$8:$T$50,20,FALSE))</f>
        <v>0</v>
      </c>
      <c r="M35" s="89">
        <f>IF(ISNA(VLOOKUP($B35,'4ª PRUEBA'!$A$8:$T$50,18,FALSE)),0,VLOOKUP($B35,'4ª PRUEBA'!$A$8:$T$50,18,FALSE))</f>
        <v>0</v>
      </c>
      <c r="N35" s="89">
        <f>IF(ISNA(VLOOKUP($B35,'4ª PRUEBA'!$A$8:$T$50,20,FALSE)),0,VLOOKUP($B35,'4ª PRUEBA'!$A$8:$T$50,20,FALSE))</f>
        <v>0</v>
      </c>
      <c r="O35" s="82" t="str">
        <f>IF(ISNA(VLOOKUP($B35,'5ª PRUEBA'!$A$8:$T$50,18,FALSE)),0,VLOOKUP($B35,'5ª PRUEBA'!$A$8:$T$50,18,FALSE))</f>
        <v>3668.99</v>
      </c>
      <c r="P35" s="82">
        <f>IF(ISNA(VLOOKUP($B35,'5ª PRUEBA'!$A$8:$T$50,20,FALSE)),0,VLOOKUP($B35,'5ª PRUEBA'!$A$8:$T$50,20,FALSE))</f>
        <v>16</v>
      </c>
      <c r="Q35" s="89">
        <f>IF(ISNA(VLOOKUP($B35,'6ª PRUEBA'!$A$8:$T$50,18,FALSE)),0,VLOOKUP($B35,'6ª PRUEBA'!$A$8:$T$50,18,FALSE))</f>
        <v>0</v>
      </c>
      <c r="R35" s="89">
        <f>IF(ISNA(VLOOKUP($B35,'6ª PRUEBA'!$A$8:$T$50,20,FALSE)),0,VLOOKUP($B35,'6ª PRUEBA'!$A$8:$T$50,20,FALSE))</f>
        <v>0</v>
      </c>
      <c r="S35" s="89">
        <f>IF(ISNA(VLOOKUP($B35,'7ª PRUEBA'!$A$8:$T$50,18,FALSE)),0,VLOOKUP($B35,'7ª PRUEBA'!$A$8:$T$50,18,FALSE))</f>
        <v>0</v>
      </c>
      <c r="T35" s="89">
        <f>IF(ISNA(VLOOKUP($B35,'7ª PRUEBA'!$A$8:$T$50,20,FALSE)),0,VLOOKUP($B35,'7ª PRUEBA'!$A$8:$T$50,20,FALSE))</f>
        <v>0</v>
      </c>
      <c r="U35" s="89">
        <f>IF(ISNA(VLOOKUP($B35,'8ª PRUEBA'!$A$8:$T$50,18,FALSE)),0,VLOOKUP($B35,'8ª PRUEBA'!$A$8:$T$50,18,FALSE))</f>
        <v>0</v>
      </c>
      <c r="V35" s="89">
        <f>IF(ISNA(VLOOKUP($B35,'8ª PRUEBA'!$A$8:$T$50,20,FALSE)),0,VLOOKUP($B35,'8ª PRUEBA'!$A$8:$T$50,20,FALSE))</f>
        <v>0</v>
      </c>
      <c r="W35" s="40"/>
      <c r="X35" s="40"/>
      <c r="Y35" s="78"/>
      <c r="Z35" s="76"/>
      <c r="AA35" s="83">
        <f t="shared" si="0"/>
        <v>21</v>
      </c>
      <c r="AB35" s="47"/>
      <c r="AC35" s="88">
        <v>20</v>
      </c>
      <c r="AD35" s="73"/>
      <c r="AE35" s="79">
        <v>32</v>
      </c>
      <c r="AF35" s="87" t="s">
        <v>426</v>
      </c>
      <c r="AG35" s="83">
        <v>15</v>
      </c>
      <c r="AH35" s="88">
        <v>26</v>
      </c>
    </row>
    <row r="36" spans="1:34" ht="18" customHeight="1" x14ac:dyDescent="0.35">
      <c r="A36" s="4"/>
      <c r="B36" s="32">
        <v>27</v>
      </c>
      <c r="C36" s="77" t="s">
        <v>208</v>
      </c>
      <c r="D36" s="91">
        <v>2146</v>
      </c>
      <c r="E36" s="3" t="s">
        <v>431</v>
      </c>
      <c r="F36" s="40"/>
      <c r="G36" s="40"/>
      <c r="H36" s="40"/>
      <c r="I36" s="82">
        <f>IF(ISNA(VLOOKUP($B36,'2ª PRUEBA '!$A$8:$T$50,18,FALSE)),0,(VLOOKUP($B36,'2ª PRUEBA '!$A$8:$T$50,18,FALSE)))</f>
        <v>3310.2</v>
      </c>
      <c r="J36" s="40">
        <f>IF(ISNA(VLOOKUP($B36,'2ª PRUEBA '!$A$8:$T$50,20,FALSE)),0,(VLOOKUP($B36,'2ª PRUEBA '!$A$8:$T$50,20,FALSE)))</f>
        <v>3</v>
      </c>
      <c r="K36" s="82">
        <f>IF(ISNA(VLOOKUP($B36,'3ª PRUEBA '!$A$8:$T$50,18,FALSE)),0,VLOOKUP($B36,'3ª PRUEBA '!$A$8:$T$50,18,FALSE))</f>
        <v>0</v>
      </c>
      <c r="L36" s="82">
        <f>IF(ISNA(VLOOKUP($B36,'3ª PRUEBA '!$A$8:$T$50,20,FALSE)),0,VLOOKUP($B36,'3ª PRUEBA '!$A$8:$T$50,20,FALSE))</f>
        <v>0</v>
      </c>
      <c r="M36" s="89">
        <f>IF(ISNA(VLOOKUP($B36,'4ª PRUEBA'!$A$8:$T$50,18,FALSE)),0,VLOOKUP($B36,'4ª PRUEBA'!$A$8:$T$50,18,FALSE))</f>
        <v>0</v>
      </c>
      <c r="N36" s="89">
        <f>IF(ISNA(VLOOKUP($B36,'4ª PRUEBA'!$A$8:$T$50,20,FALSE)),0,VLOOKUP($B36,'4ª PRUEBA'!$A$8:$T$50,20,FALSE))</f>
        <v>0</v>
      </c>
      <c r="O36" s="82" t="str">
        <f>IF(ISNA(VLOOKUP($B36,'5ª PRUEBA'!$A$8:$T$50,18,FALSE)),0,VLOOKUP($B36,'5ª PRUEBA'!$A$8:$T$50,18,FALSE))</f>
        <v>3508.80</v>
      </c>
      <c r="P36" s="82">
        <f>IF(ISNA(VLOOKUP($B36,'5ª PRUEBA'!$A$8:$T$50,20,FALSE)),0,VLOOKUP($B36,'5ª PRUEBA'!$A$8:$T$50,20,FALSE))</f>
        <v>14</v>
      </c>
      <c r="Q36" s="89">
        <f>IF(ISNA(VLOOKUP($B36,'6ª PRUEBA'!$A$8:$T$50,18,FALSE)),0,VLOOKUP($B36,'6ª PRUEBA'!$A$8:$T$50,18,FALSE))</f>
        <v>0</v>
      </c>
      <c r="R36" s="89">
        <f>IF(ISNA(VLOOKUP($B36,'6ª PRUEBA'!$A$8:$T$50,20,FALSE)),0,VLOOKUP($B36,'6ª PRUEBA'!$A$8:$T$50,20,FALSE))</f>
        <v>0</v>
      </c>
      <c r="S36" s="89">
        <f>IF(ISNA(VLOOKUP($B36,'7ª PRUEBA'!$A$8:$T$50,18,FALSE)),0,VLOOKUP($B36,'7ª PRUEBA'!$A$8:$T$50,18,FALSE))</f>
        <v>0</v>
      </c>
      <c r="T36" s="89">
        <f>IF(ISNA(VLOOKUP($B36,'7ª PRUEBA'!$A$8:$T$50,20,FALSE)),0,VLOOKUP($B36,'7ª PRUEBA'!$A$8:$T$50,20,FALSE))</f>
        <v>0</v>
      </c>
      <c r="U36" s="89">
        <f>IF(ISNA(VLOOKUP($B36,'8ª PRUEBA'!$A$8:$T$50,18,FALSE)),0,VLOOKUP($B36,'8ª PRUEBA'!$A$8:$T$50,18,FALSE))</f>
        <v>0</v>
      </c>
      <c r="V36" s="89">
        <f>IF(ISNA(VLOOKUP($B36,'8ª PRUEBA'!$A$8:$T$50,20,FALSE)),0,VLOOKUP($B36,'8ª PRUEBA'!$A$8:$T$50,20,FALSE))</f>
        <v>0</v>
      </c>
      <c r="W36" s="40"/>
      <c r="X36" s="40"/>
      <c r="Y36" s="78"/>
      <c r="Z36" s="76"/>
      <c r="AA36" s="83">
        <f t="shared" si="0"/>
        <v>17</v>
      </c>
      <c r="AB36" s="47"/>
      <c r="AC36" s="88">
        <v>22</v>
      </c>
      <c r="AD36" s="73"/>
      <c r="AE36" s="79">
        <v>9</v>
      </c>
      <c r="AF36" s="87" t="s">
        <v>62</v>
      </c>
      <c r="AG36" s="83">
        <v>14</v>
      </c>
      <c r="AH36" s="88">
        <v>27</v>
      </c>
    </row>
    <row r="37" spans="1:34" ht="18" customHeight="1" x14ac:dyDescent="0.35">
      <c r="A37" s="4"/>
      <c r="B37" s="32">
        <v>28</v>
      </c>
      <c r="C37" s="77" t="s">
        <v>209</v>
      </c>
      <c r="D37" s="91">
        <v>123456</v>
      </c>
      <c r="E37" s="84" t="s">
        <v>434</v>
      </c>
      <c r="F37" s="40"/>
      <c r="G37" s="40"/>
      <c r="H37" s="40"/>
      <c r="I37" s="82">
        <f>IF(ISNA(VLOOKUP($B37,'2ª PRUEBA '!$A$8:$T$50,18,FALSE)),0,(VLOOKUP($B37,'2ª PRUEBA '!$A$8:$T$50,18,FALSE)))</f>
        <v>2594.1</v>
      </c>
      <c r="J37" s="40">
        <f>IF(ISNA(VLOOKUP($B37,'2ª PRUEBA '!$A$8:$T$50,20,FALSE)),0,(VLOOKUP($B37,'2ª PRUEBA '!$A$8:$T$50,20,FALSE)))</f>
        <v>2</v>
      </c>
      <c r="K37" s="82">
        <f>IF(ISNA(VLOOKUP($B37,'3ª PRUEBA '!$A$8:$T$50,18,FALSE)),0,VLOOKUP($B37,'3ª PRUEBA '!$A$8:$T$50,18,FALSE))</f>
        <v>0</v>
      </c>
      <c r="L37" s="82">
        <f>IF(ISNA(VLOOKUP($B37,'3ª PRUEBA '!$A$8:$T$50,20,FALSE)),0,VLOOKUP($B37,'3ª PRUEBA '!$A$8:$T$50,20,FALSE))</f>
        <v>0</v>
      </c>
      <c r="M37" s="89">
        <f>IF(ISNA(VLOOKUP($B37,'4ª PRUEBA'!$A$8:$T$50,18,FALSE)),0,VLOOKUP($B37,'4ª PRUEBA'!$A$8:$T$50,18,FALSE))</f>
        <v>0</v>
      </c>
      <c r="N37" s="89">
        <f>IF(ISNA(VLOOKUP($B37,'4ª PRUEBA'!$A$8:$T$50,20,FALSE)),0,VLOOKUP($B37,'4ª PRUEBA'!$A$8:$T$50,20,FALSE))</f>
        <v>0</v>
      </c>
      <c r="O37" s="82" t="str">
        <f>IF(ISNA(VLOOKUP($B37,'5ª PRUEBA'!$A$8:$T$50,18,FALSE)),0,VLOOKUP($B37,'5ª PRUEBA'!$A$8:$T$50,18,FALSE))</f>
        <v>2743.31</v>
      </c>
      <c r="P37" s="82">
        <f>IF(ISNA(VLOOKUP($B37,'5ª PRUEBA'!$A$8:$T$50,20,FALSE)),0,VLOOKUP($B37,'5ª PRUEBA'!$A$8:$T$50,20,FALSE))</f>
        <v>5</v>
      </c>
      <c r="Q37" s="89">
        <f>IF(ISNA(VLOOKUP($B37,'6ª PRUEBA'!$A$8:$T$50,18,FALSE)),0,VLOOKUP($B37,'6ª PRUEBA'!$A$8:$T$50,18,FALSE))</f>
        <v>0</v>
      </c>
      <c r="R37" s="89">
        <f>IF(ISNA(VLOOKUP($B37,'6ª PRUEBA'!$A$8:$T$50,20,FALSE)),0,VLOOKUP($B37,'6ª PRUEBA'!$A$8:$T$50,20,FALSE))</f>
        <v>0</v>
      </c>
      <c r="S37" s="89">
        <f>IF(ISNA(VLOOKUP($B37,'7ª PRUEBA'!$A$8:$T$50,18,FALSE)),0,VLOOKUP($B37,'7ª PRUEBA'!$A$8:$T$50,18,FALSE))</f>
        <v>0</v>
      </c>
      <c r="T37" s="89">
        <f>IF(ISNA(VLOOKUP($B37,'7ª PRUEBA'!$A$8:$T$50,20,FALSE)),0,VLOOKUP($B37,'7ª PRUEBA'!$A$8:$T$50,20,FALSE))</f>
        <v>0</v>
      </c>
      <c r="U37" s="89">
        <f>IF(ISNA(VLOOKUP($B37,'8ª PRUEBA'!$A$8:$T$50,18,FALSE)),0,VLOOKUP($B37,'8ª PRUEBA'!$A$8:$T$50,18,FALSE))</f>
        <v>0</v>
      </c>
      <c r="V37" s="89">
        <f>IF(ISNA(VLOOKUP($B37,'8ª PRUEBA'!$A$8:$T$50,20,FALSE)),0,VLOOKUP($B37,'8ª PRUEBA'!$A$8:$T$50,20,FALSE))</f>
        <v>0</v>
      </c>
      <c r="W37" s="40"/>
      <c r="X37" s="40"/>
      <c r="Y37" s="78"/>
      <c r="Z37" s="76"/>
      <c r="AA37" s="83">
        <f t="shared" si="0"/>
        <v>7</v>
      </c>
      <c r="AB37" s="47"/>
      <c r="AC37" s="88">
        <v>34</v>
      </c>
      <c r="AD37" s="73"/>
      <c r="AE37" s="79">
        <v>21</v>
      </c>
      <c r="AF37" s="87" t="s">
        <v>197</v>
      </c>
      <c r="AG37" s="83">
        <v>14</v>
      </c>
      <c r="AH37" s="88">
        <v>28</v>
      </c>
    </row>
    <row r="38" spans="1:34" ht="18" customHeight="1" x14ac:dyDescent="0.35">
      <c r="A38" s="4"/>
      <c r="B38" s="79">
        <v>29</v>
      </c>
      <c r="C38" s="77" t="s">
        <v>227</v>
      </c>
      <c r="D38" s="91" t="s">
        <v>300</v>
      </c>
      <c r="E38" s="77" t="s">
        <v>81</v>
      </c>
      <c r="F38" s="82"/>
      <c r="G38" s="40"/>
      <c r="H38" s="40"/>
      <c r="I38" s="40"/>
      <c r="J38" s="40"/>
      <c r="K38" s="82" t="str">
        <f>IF(ISNA(VLOOKUP($B38,'3ª PRUEBA '!$A$8:$T$50,18,FALSE)),0,VLOOKUP($B38,'3ª PRUEBA '!$A$8:$T$50,18,FALSE))</f>
        <v>3626.12</v>
      </c>
      <c r="L38" s="82">
        <f>IF(ISNA(VLOOKUP($B38,'3ª PRUEBA '!$A$8:$T$50,20,FALSE)),0,VLOOKUP($B38,'3ª PRUEBA '!$A$8:$T$50,20,FALSE))</f>
        <v>16</v>
      </c>
      <c r="M38" s="89" t="str">
        <f>IF(ISNA(VLOOKUP($B38,'4ª PRUEBA'!$A$8:$T$50,18,FALSE)),0,VLOOKUP($B38,'4ª PRUEBA'!$A$8:$T$50,18,FALSE))</f>
        <v>3099.56</v>
      </c>
      <c r="N38" s="89">
        <f>IF(ISNA(VLOOKUP($B38,'4ª PRUEBA'!$A$8:$T$50,20,FALSE)),0,VLOOKUP($B38,'4ª PRUEBA'!$A$8:$T$50,20,FALSE))</f>
        <v>13</v>
      </c>
      <c r="O38" s="82" t="str">
        <f>IF(ISNA(VLOOKUP($B38,'5ª PRUEBA'!$A$8:$T$50,18,FALSE)),0,VLOOKUP($B38,'5ª PRUEBA'!$A$8:$T$50,18,FALSE))</f>
        <v>3185.67</v>
      </c>
      <c r="P38" s="82">
        <f>IF(ISNA(VLOOKUP($B38,'5ª PRUEBA'!$A$8:$T$50,20,FALSE)),0,VLOOKUP($B38,'5ª PRUEBA'!$A$8:$T$50,20,FALSE))</f>
        <v>10</v>
      </c>
      <c r="Q38" s="89" t="str">
        <f>IF(ISNA(VLOOKUP($B38,'6ª PRUEBA'!$A$8:$T$50,18,FALSE)),0,VLOOKUP($B38,'6ª PRUEBA'!$A$8:$T$50,18,FALSE))</f>
        <v>4408.39</v>
      </c>
      <c r="R38" s="89">
        <f>IF(ISNA(VLOOKUP($B38,'6ª PRUEBA'!$A$8:$T$50,20,FALSE)),0,VLOOKUP($B38,'6ª PRUEBA'!$A$8:$T$50,20,FALSE))</f>
        <v>16</v>
      </c>
      <c r="S38" s="89" t="str">
        <f>IF(ISNA(VLOOKUP($B38,'7ª PRUEBA'!$A$8:$T$50,18,FALSE)),0,VLOOKUP($B38,'7ª PRUEBA'!$A$8:$T$50,18,FALSE))</f>
        <v>2551.73</v>
      </c>
      <c r="T38" s="89">
        <f>IF(ISNA(VLOOKUP($B38,'7ª PRUEBA'!$A$8:$T$50,20,FALSE)),0,VLOOKUP($B38,'7ª PRUEBA'!$A$8:$T$50,20,FALSE))</f>
        <v>10</v>
      </c>
      <c r="U38" s="89">
        <f>IF(ISNA(VLOOKUP($B38,'8ª PRUEBA'!$A$8:$T$50,18,FALSE)),0,VLOOKUP($B38,'8ª PRUEBA'!$A$8:$T$50,18,FALSE))</f>
        <v>0</v>
      </c>
      <c r="V38" s="89">
        <f>IF(ISNA(VLOOKUP($B38,'8ª PRUEBA'!$A$8:$T$50,20,FALSE)),0,VLOOKUP($B38,'8ª PRUEBA'!$A$8:$T$50,20,FALSE))</f>
        <v>0</v>
      </c>
      <c r="W38" s="40"/>
      <c r="X38" s="40"/>
      <c r="Y38" s="78"/>
      <c r="Z38" s="76"/>
      <c r="AA38" s="83">
        <f t="shared" si="0"/>
        <v>65</v>
      </c>
      <c r="AB38" s="47"/>
      <c r="AC38" s="88">
        <v>12</v>
      </c>
      <c r="AD38" s="73"/>
      <c r="AE38" s="79">
        <v>10</v>
      </c>
      <c r="AF38" s="87" t="s">
        <v>63</v>
      </c>
      <c r="AG38" s="83">
        <v>13</v>
      </c>
      <c r="AH38" s="88">
        <v>29</v>
      </c>
    </row>
    <row r="39" spans="1:34" ht="18" customHeight="1" x14ac:dyDescent="0.35">
      <c r="A39" s="4"/>
      <c r="B39" s="79">
        <v>30</v>
      </c>
      <c r="C39" s="77" t="s">
        <v>228</v>
      </c>
      <c r="D39" s="91" t="s">
        <v>301</v>
      </c>
      <c r="E39" s="77" t="s">
        <v>81</v>
      </c>
      <c r="F39" s="82"/>
      <c r="G39" s="40"/>
      <c r="H39" s="40"/>
      <c r="I39" s="40"/>
      <c r="J39" s="40"/>
      <c r="K39" s="82" t="str">
        <f>IF(ISNA(VLOOKUP($B39,'3ª PRUEBA '!$A$8:$T$50,18,FALSE)),0,VLOOKUP($B39,'3ª PRUEBA '!$A$8:$T$50,18,FALSE))</f>
        <v>3212.79</v>
      </c>
      <c r="L39" s="82">
        <f>IF(ISNA(VLOOKUP($B39,'3ª PRUEBA '!$A$8:$T$50,20,FALSE)),0,VLOOKUP($B39,'3ª PRUEBA '!$A$8:$T$50,20,FALSE))</f>
        <v>12</v>
      </c>
      <c r="M39" s="89">
        <f>IF(ISNA(VLOOKUP($B39,'4ª PRUEBA'!$A$8:$T$50,18,FALSE)),0,VLOOKUP($B39,'4ª PRUEBA'!$A$8:$T$50,18,FALSE))</f>
        <v>0</v>
      </c>
      <c r="N39" s="89">
        <f>IF(ISNA(VLOOKUP($B39,'4ª PRUEBA'!$A$8:$T$50,20,FALSE)),0,VLOOKUP($B39,'4ª PRUEBA'!$A$8:$T$50,20,FALSE))</f>
        <v>0</v>
      </c>
      <c r="O39" s="82" t="str">
        <f>IF(ISNA(VLOOKUP($B39,'5ª PRUEBA'!$A$8:$T$50,18,FALSE)),0,VLOOKUP($B39,'5ª PRUEBA'!$A$8:$T$50,18,FALSE))</f>
        <v>3256.28</v>
      </c>
      <c r="P39" s="82">
        <f>IF(ISNA(VLOOKUP($B39,'5ª PRUEBA'!$A$8:$T$50,20,FALSE)),0,VLOOKUP($B39,'5ª PRUEBA'!$A$8:$T$50,20,FALSE))</f>
        <v>11</v>
      </c>
      <c r="Q39" s="89">
        <f>IF(ISNA(VLOOKUP($B39,'6ª PRUEBA'!$A$8:$T$50,18,FALSE)),0,VLOOKUP($B39,'6ª PRUEBA'!$A$8:$T$50,18,FALSE))</f>
        <v>0</v>
      </c>
      <c r="R39" s="89">
        <f>IF(ISNA(VLOOKUP($B39,'6ª PRUEBA'!$A$8:$T$50,20,FALSE)),0,VLOOKUP($B39,'6ª PRUEBA'!$A$8:$T$50,20,FALSE))</f>
        <v>0</v>
      </c>
      <c r="S39" s="89">
        <f>IF(ISNA(VLOOKUP($B39,'7ª PRUEBA'!$A$8:$T$50,18,FALSE)),0,VLOOKUP($B39,'7ª PRUEBA'!$A$8:$T$50,18,FALSE))</f>
        <v>0</v>
      </c>
      <c r="T39" s="89">
        <f>IF(ISNA(VLOOKUP($B39,'7ª PRUEBA'!$A$8:$T$50,20,FALSE)),0,VLOOKUP($B39,'7ª PRUEBA'!$A$8:$T$50,20,FALSE))</f>
        <v>0</v>
      </c>
      <c r="U39" s="89">
        <f>IF(ISNA(VLOOKUP($B39,'8ª PRUEBA'!$A$8:$T$50,18,FALSE)),0,VLOOKUP($B39,'8ª PRUEBA'!$A$8:$T$50,18,FALSE))</f>
        <v>0</v>
      </c>
      <c r="V39" s="89">
        <f>IF(ISNA(VLOOKUP($B39,'8ª PRUEBA'!$A$8:$T$50,20,FALSE)),0,VLOOKUP($B39,'8ª PRUEBA'!$A$8:$T$50,20,FALSE))</f>
        <v>0</v>
      </c>
      <c r="W39" s="40"/>
      <c r="X39" s="40"/>
      <c r="Y39" s="78"/>
      <c r="Z39" s="76"/>
      <c r="AA39" s="83">
        <f t="shared" si="0"/>
        <v>23</v>
      </c>
      <c r="AB39" s="47"/>
      <c r="AC39" s="88">
        <v>18</v>
      </c>
      <c r="AD39" s="73"/>
      <c r="AE39" s="79">
        <v>31</v>
      </c>
      <c r="AF39" s="87" t="s">
        <v>229</v>
      </c>
      <c r="AG39" s="83">
        <v>11</v>
      </c>
      <c r="AH39" s="88">
        <v>30</v>
      </c>
    </row>
    <row r="40" spans="1:34" ht="18" customHeight="1" x14ac:dyDescent="0.35">
      <c r="A40" s="4"/>
      <c r="B40" s="79">
        <v>31</v>
      </c>
      <c r="C40" s="77" t="s">
        <v>229</v>
      </c>
      <c r="D40" s="91" t="s">
        <v>302</v>
      </c>
      <c r="E40" s="77" t="s">
        <v>81</v>
      </c>
      <c r="F40" s="82"/>
      <c r="G40" s="40"/>
      <c r="H40" s="40"/>
      <c r="I40" s="40"/>
      <c r="J40" s="40"/>
      <c r="K40" s="82" t="str">
        <f>IF(ISNA(VLOOKUP($B40,'3ª PRUEBA '!$A$8:$T$50,18,FALSE)),0,VLOOKUP($B40,'3ª PRUEBA '!$A$8:$T$50,18,FALSE))</f>
        <v>1573.23</v>
      </c>
      <c r="L40" s="82">
        <f>IF(ISNA(VLOOKUP($B40,'3ª PRUEBA '!$A$8:$T$50,20,FALSE)),0,VLOOKUP($B40,'3ª PRUEBA '!$A$8:$T$50,20,FALSE))</f>
        <v>11</v>
      </c>
      <c r="M40" s="89">
        <f>IF(ISNA(VLOOKUP($B40,'4ª PRUEBA'!$A$8:$T$50,18,FALSE)),0,VLOOKUP($B40,'4ª PRUEBA'!$A$8:$T$50,18,FALSE))</f>
        <v>0</v>
      </c>
      <c r="N40" s="89">
        <f>IF(ISNA(VLOOKUP($B40,'4ª PRUEBA'!$A$8:$T$50,20,FALSE)),0,VLOOKUP($B40,'4ª PRUEBA'!$A$8:$T$50,20,FALSE))</f>
        <v>0</v>
      </c>
      <c r="O40" s="82">
        <f>IF(ISNA(VLOOKUP($B40,'5ª PRUEBA'!$A$8:$T$50,18,FALSE)),0,VLOOKUP($B40,'5ª PRUEBA'!$A$8:$T$50,18,FALSE))</f>
        <v>0</v>
      </c>
      <c r="P40" s="82">
        <f>IF(ISNA(VLOOKUP($B40,'5ª PRUEBA'!$A$8:$T$50,20,FALSE)),0,VLOOKUP($B40,'5ª PRUEBA'!$A$8:$T$50,20,FALSE))</f>
        <v>0</v>
      </c>
      <c r="Q40" s="89">
        <f>IF(ISNA(VLOOKUP($B40,'6ª PRUEBA'!$A$8:$T$50,18,FALSE)),0,VLOOKUP($B40,'6ª PRUEBA'!$A$8:$T$50,18,FALSE))</f>
        <v>0</v>
      </c>
      <c r="R40" s="89">
        <f>IF(ISNA(VLOOKUP($B40,'6ª PRUEBA'!$A$8:$T$50,20,FALSE)),0,VLOOKUP($B40,'6ª PRUEBA'!$A$8:$T$50,20,FALSE))</f>
        <v>0</v>
      </c>
      <c r="S40" s="89">
        <f>IF(ISNA(VLOOKUP($B40,'7ª PRUEBA'!$A$8:$T$50,18,FALSE)),0,VLOOKUP($B40,'7ª PRUEBA'!$A$8:$T$50,18,FALSE))</f>
        <v>0</v>
      </c>
      <c r="T40" s="89">
        <f>IF(ISNA(VLOOKUP($B40,'7ª PRUEBA'!$A$8:$T$50,20,FALSE)),0,VLOOKUP($B40,'7ª PRUEBA'!$A$8:$T$50,20,FALSE))</f>
        <v>0</v>
      </c>
      <c r="U40" s="89">
        <f>IF(ISNA(VLOOKUP($B40,'8ª PRUEBA'!$A$8:$T$50,18,FALSE)),0,VLOOKUP($B40,'8ª PRUEBA'!$A$8:$T$50,18,FALSE))</f>
        <v>0</v>
      </c>
      <c r="V40" s="89">
        <f>IF(ISNA(VLOOKUP($B40,'8ª PRUEBA'!$A$8:$T$50,20,FALSE)),0,VLOOKUP($B40,'8ª PRUEBA'!$A$8:$T$50,20,FALSE))</f>
        <v>0</v>
      </c>
      <c r="W40" s="40"/>
      <c r="X40" s="40"/>
      <c r="Y40" s="78"/>
      <c r="Z40" s="76"/>
      <c r="AA40" s="83">
        <f t="shared" si="0"/>
        <v>11</v>
      </c>
      <c r="AB40" s="47"/>
      <c r="AC40" s="88">
        <v>29</v>
      </c>
      <c r="AD40" s="73"/>
      <c r="AE40" s="79">
        <v>22</v>
      </c>
      <c r="AF40" s="87" t="s">
        <v>202</v>
      </c>
      <c r="AG40" s="83">
        <v>9</v>
      </c>
      <c r="AH40" s="88">
        <v>31</v>
      </c>
    </row>
    <row r="41" spans="1:34" ht="18" customHeight="1" x14ac:dyDescent="0.35">
      <c r="A41" s="4"/>
      <c r="B41" s="79">
        <v>32</v>
      </c>
      <c r="C41" s="77" t="s">
        <v>426</v>
      </c>
      <c r="D41" s="91" t="s">
        <v>425</v>
      </c>
      <c r="E41" s="3" t="s">
        <v>427</v>
      </c>
      <c r="F41" s="40"/>
      <c r="G41" s="40"/>
      <c r="H41" s="40"/>
      <c r="I41" s="40"/>
      <c r="J41" s="40"/>
      <c r="K41" s="40"/>
      <c r="L41" s="40"/>
      <c r="M41" s="89">
        <f>IF(ISNA(VLOOKUP($B41,'4ª PRUEBA'!$A$8:$T$50,18,FALSE)),0,VLOOKUP($B41,'4ª PRUEBA'!$A$8:$T$50,18,FALSE))</f>
        <v>0</v>
      </c>
      <c r="N41" s="89">
        <f>IF(ISNA(VLOOKUP($B41,'4ª PRUEBA'!$A$8:$T$50,20,FALSE)),0,VLOOKUP($B41,'4ª PRUEBA'!$A$8:$T$50,20,FALSE))</f>
        <v>0</v>
      </c>
      <c r="O41" s="82" t="str">
        <f>IF(ISNA(VLOOKUP($B41,'5ª PRUEBA'!$A$8:$T$50,18,FALSE)),0,VLOOKUP($B41,'5ª PRUEBA'!$A$8:$T$50,18,FALSE))</f>
        <v>3566.72</v>
      </c>
      <c r="P41" s="82">
        <f>IF(ISNA(VLOOKUP($B41,'5ª PRUEBA'!$A$8:$T$50,20,FALSE)),0,VLOOKUP($B41,'5ª PRUEBA'!$A$8:$T$50,20,FALSE))</f>
        <v>15</v>
      </c>
      <c r="Q41" s="89">
        <f>IF(ISNA(VLOOKUP($B41,'6ª PRUEBA'!$A$8:$T$50,18,FALSE)),0,VLOOKUP($B41,'6ª PRUEBA'!$A$8:$T$50,18,FALSE))</f>
        <v>0</v>
      </c>
      <c r="R41" s="89">
        <f>IF(ISNA(VLOOKUP($B41,'6ª PRUEBA'!$A$8:$T$50,20,FALSE)),0,VLOOKUP($B41,'6ª PRUEBA'!$A$8:$T$50,20,FALSE))</f>
        <v>0</v>
      </c>
      <c r="S41" s="89">
        <f>IF(ISNA(VLOOKUP($B41,'7ª PRUEBA'!$A$8:$T$50,18,FALSE)),0,VLOOKUP($B41,'7ª PRUEBA'!$A$8:$T$50,18,FALSE))</f>
        <v>0</v>
      </c>
      <c r="T41" s="89">
        <f>IF(ISNA(VLOOKUP($B41,'7ª PRUEBA'!$A$8:$T$50,20,FALSE)),0,VLOOKUP($B41,'7ª PRUEBA'!$A$8:$T$50,20,FALSE))</f>
        <v>0</v>
      </c>
      <c r="U41" s="89">
        <f>IF(ISNA(VLOOKUP($B41,'8ª PRUEBA'!$A$8:$T$50,18,FALSE)),0,VLOOKUP($B41,'8ª PRUEBA'!$A$8:$T$50,18,FALSE))</f>
        <v>0</v>
      </c>
      <c r="V41" s="89">
        <f>IF(ISNA(VLOOKUP($B41,'8ª PRUEBA'!$A$8:$T$50,20,FALSE)),0,VLOOKUP($B41,'8ª PRUEBA'!$A$8:$T$50,20,FALSE))</f>
        <v>0</v>
      </c>
      <c r="W41" s="40"/>
      <c r="X41" s="40"/>
      <c r="Y41" s="78"/>
      <c r="Z41" s="76"/>
      <c r="AA41" s="83">
        <f t="shared" si="0"/>
        <v>15</v>
      </c>
      <c r="AB41" s="47"/>
      <c r="AC41" s="88">
        <v>25</v>
      </c>
      <c r="AD41" s="73"/>
      <c r="AE41" s="79">
        <v>16</v>
      </c>
      <c r="AF41" s="87" t="s">
        <v>69</v>
      </c>
      <c r="AG41" s="83">
        <v>7</v>
      </c>
      <c r="AH41" s="88">
        <v>32</v>
      </c>
    </row>
    <row r="42" spans="1:34" ht="18" customHeight="1" x14ac:dyDescent="0.35">
      <c r="A42" s="4"/>
      <c r="B42" s="79">
        <v>33</v>
      </c>
      <c r="C42" s="77" t="s">
        <v>320</v>
      </c>
      <c r="D42" s="91">
        <v>1254</v>
      </c>
      <c r="E42" s="84" t="s">
        <v>432</v>
      </c>
      <c r="F42" s="82"/>
      <c r="G42" s="40"/>
      <c r="H42" s="40"/>
      <c r="I42" s="40"/>
      <c r="J42" s="40"/>
      <c r="K42" s="40"/>
      <c r="L42" s="40"/>
      <c r="M42" s="89" t="str">
        <f>IF(ISNA(VLOOKUP($B42,'4ª PRUEBA'!$A$8:$T$50,18,FALSE)),0,VLOOKUP($B42,'4ª PRUEBA'!$A$8:$T$50,18,FALSE))</f>
        <v>4205.69</v>
      </c>
      <c r="N42" s="89">
        <f>IF(ISNA(VLOOKUP($B42,'4ª PRUEBA'!$A$8:$T$50,20,FALSE)),0,VLOOKUP($B42,'4ª PRUEBA'!$A$8:$T$50,20,FALSE))</f>
        <v>17</v>
      </c>
      <c r="O42" s="82" t="str">
        <f>IF(ISNA(VLOOKUP($B42,'5ª PRUEBA'!$A$8:$T$50,18,FALSE)),0,VLOOKUP($B42,'5ª PRUEBA'!$A$8:$T$50,18,FALSE))</f>
        <v>3325.68</v>
      </c>
      <c r="P42" s="82">
        <f>IF(ISNA(VLOOKUP($B42,'5ª PRUEBA'!$A$8:$T$50,20,FALSE)),0,VLOOKUP($B42,'5ª PRUEBA'!$A$8:$T$50,20,FALSE))</f>
        <v>12</v>
      </c>
      <c r="Q42" s="89" t="str">
        <f>IF(ISNA(VLOOKUP($B42,'6ª PRUEBA'!$A$8:$T$50,18,FALSE)),0,VLOOKUP($B42,'6ª PRUEBA'!$A$8:$T$50,18,FALSE))</f>
        <v>4120.44</v>
      </c>
      <c r="R42" s="89">
        <f>IF(ISNA(VLOOKUP($B42,'6ª PRUEBA'!$A$8:$T$50,20,FALSE)),0,VLOOKUP($B42,'6ª PRUEBA'!$A$8:$T$50,20,FALSE))</f>
        <v>14</v>
      </c>
      <c r="S42" s="89" t="str">
        <f>IF(ISNA(VLOOKUP($B42,'7ª PRUEBA'!$A$8:$T$50,18,FALSE)),0,VLOOKUP($B42,'7ª PRUEBA'!$A$8:$T$50,18,FALSE))</f>
        <v>3279.92</v>
      </c>
      <c r="T42" s="89">
        <f>IF(ISNA(VLOOKUP($B42,'7ª PRUEBA'!$A$8:$T$50,20,FALSE)),0,VLOOKUP($B42,'7ª PRUEBA'!$A$8:$T$50,20,FALSE))</f>
        <v>11</v>
      </c>
      <c r="U42" s="89">
        <f>IF(ISNA(VLOOKUP($B42,'8ª PRUEBA'!$A$8:$T$50,18,FALSE)),0,VLOOKUP($B42,'8ª PRUEBA'!$A$8:$T$50,18,FALSE))</f>
        <v>4049.75</v>
      </c>
      <c r="V42" s="89">
        <f>IF(ISNA(VLOOKUP($B42,'8ª PRUEBA'!$A$8:$T$50,20,FALSE)),0,VLOOKUP($B42,'8ª PRUEBA'!$A$8:$T$50,20,FALSE))</f>
        <v>18</v>
      </c>
      <c r="W42" s="40"/>
      <c r="X42" s="40"/>
      <c r="Y42" s="78"/>
      <c r="Z42" s="76"/>
      <c r="AA42" s="83">
        <f t="shared" si="0"/>
        <v>72</v>
      </c>
      <c r="AB42" s="47"/>
      <c r="AC42" s="88">
        <v>11</v>
      </c>
      <c r="AD42" s="73"/>
      <c r="AE42" s="79">
        <v>24</v>
      </c>
      <c r="AF42" s="87" t="s">
        <v>204</v>
      </c>
      <c r="AG42" s="83">
        <v>7</v>
      </c>
      <c r="AH42" s="88">
        <v>33</v>
      </c>
    </row>
    <row r="43" spans="1:34" ht="18" customHeight="1" x14ac:dyDescent="0.35">
      <c r="A43" s="4"/>
      <c r="B43" s="79">
        <v>34</v>
      </c>
      <c r="C43" s="77" t="s">
        <v>323</v>
      </c>
      <c r="D43" s="91">
        <v>5083</v>
      </c>
      <c r="E43" s="77" t="s">
        <v>78</v>
      </c>
      <c r="F43" s="82"/>
      <c r="G43" s="40"/>
      <c r="H43" s="40"/>
      <c r="I43" s="40"/>
      <c r="J43" s="40"/>
      <c r="K43" s="40"/>
      <c r="L43" s="40"/>
      <c r="M43" s="89">
        <f>IF(ISNA(VLOOKUP($B43,'4ª PRUEBA'!$A$8:$T$50,18,FALSE)),0,VLOOKUP($B43,'4ª PRUEBA'!$A$8:$T$50,18,FALSE))</f>
        <v>0</v>
      </c>
      <c r="N43" s="89">
        <f>IF(ISNA(VLOOKUP($B43,'4ª PRUEBA'!$A$8:$T$50,20,FALSE)),0,VLOOKUP($B43,'4ª PRUEBA'!$A$8:$T$50,20,FALSE))</f>
        <v>0</v>
      </c>
      <c r="O43" s="82" t="str">
        <f>IF(ISNA(VLOOKUP($B43,'5ª PRUEBA'!$A$8:$T$50,18,FALSE)),0,VLOOKUP($B43,'5ª PRUEBA'!$A$8:$T$50,18,FALSE))</f>
        <v>2696.37</v>
      </c>
      <c r="P43" s="82">
        <f>IF(ISNA(VLOOKUP($B43,'5ª PRUEBA'!$A$8:$T$50,20,FALSE)),0,VLOOKUP($B43,'5ª PRUEBA'!$A$8:$T$50,20,FALSE))</f>
        <v>4</v>
      </c>
      <c r="Q43" s="89">
        <f>IF(ISNA(VLOOKUP($B43,'6ª PRUEBA'!$A$8:$T$50,18,FALSE)),0,VLOOKUP($B43,'6ª PRUEBA'!$A$8:$T$50,18,FALSE))</f>
        <v>0</v>
      </c>
      <c r="R43" s="89">
        <f>IF(ISNA(VLOOKUP($B43,'6ª PRUEBA'!$A$8:$T$50,20,FALSE)),0,VLOOKUP($B43,'6ª PRUEBA'!$A$8:$T$50,20,FALSE))</f>
        <v>0</v>
      </c>
      <c r="S43" s="89">
        <f>IF(ISNA(VLOOKUP($B43,'7ª PRUEBA'!$A$8:$T$50,18,FALSE)),0,VLOOKUP($B43,'7ª PRUEBA'!$A$8:$T$50,18,FALSE))</f>
        <v>0</v>
      </c>
      <c r="T43" s="89">
        <f>IF(ISNA(VLOOKUP($B43,'7ª PRUEBA'!$A$8:$T$50,20,FALSE)),0,VLOOKUP($B43,'7ª PRUEBA'!$A$8:$T$50,20,FALSE))</f>
        <v>0</v>
      </c>
      <c r="U43" s="89">
        <f>IF(ISNA(VLOOKUP($B43,'8ª PRUEBA'!$A$8:$T$50,18,FALSE)),0,VLOOKUP($B43,'8ª PRUEBA'!$A$8:$T$50,18,FALSE))</f>
        <v>0</v>
      </c>
      <c r="V43" s="89">
        <f>IF(ISNA(VLOOKUP($B43,'8ª PRUEBA'!$A$8:$T$50,20,FALSE)),0,VLOOKUP($B43,'8ª PRUEBA'!$A$8:$T$50,20,FALSE))</f>
        <v>0</v>
      </c>
      <c r="W43" s="40"/>
      <c r="X43" s="40"/>
      <c r="Y43" s="78"/>
      <c r="Z43" s="76"/>
      <c r="AA43" s="83">
        <f t="shared" si="0"/>
        <v>4</v>
      </c>
      <c r="AB43" s="47"/>
      <c r="AC43" s="88">
        <v>35</v>
      </c>
      <c r="AD43" s="73"/>
      <c r="AE43" s="79">
        <v>28</v>
      </c>
      <c r="AF43" s="87" t="s">
        <v>209</v>
      </c>
      <c r="AG43" s="83">
        <v>7</v>
      </c>
      <c r="AH43" s="88">
        <v>34</v>
      </c>
    </row>
    <row r="44" spans="1:34" ht="18" customHeight="1" x14ac:dyDescent="0.35">
      <c r="B44" s="79">
        <v>35</v>
      </c>
      <c r="C44" s="77" t="s">
        <v>324</v>
      </c>
      <c r="D44" s="91" t="s">
        <v>428</v>
      </c>
      <c r="E44" s="1" t="s">
        <v>431</v>
      </c>
      <c r="F44" s="82"/>
      <c r="G44" s="82"/>
      <c r="H44" s="82"/>
      <c r="I44" s="82"/>
      <c r="J44" s="82"/>
      <c r="K44" s="82"/>
      <c r="L44" s="82"/>
      <c r="M44" s="89">
        <f>IF(ISNA(VLOOKUP($B44,'4ª PRUEBA'!$A$8:$T$50,18,FALSE)),0,VLOOKUP($B44,'4ª PRUEBA'!$A$8:$T$50,18,FALSE))</f>
        <v>0</v>
      </c>
      <c r="N44" s="89">
        <f>IF(ISNA(VLOOKUP($B44,'4ª PRUEBA'!$A$8:$T$50,20,FALSE)),0,VLOOKUP($B44,'4ª PRUEBA'!$A$8:$T$50,20,FALSE))</f>
        <v>0</v>
      </c>
      <c r="O44" s="82" t="str">
        <f>IF(ISNA(VLOOKUP($B44,'5ª PRUEBA'!$A$8:$T$50,18,FALSE)),0,VLOOKUP($B44,'5ª PRUEBA'!$A$8:$T$50,18,FALSE))</f>
        <v>0.00</v>
      </c>
      <c r="P44" s="82">
        <f>IF(ISNA(VLOOKUP($B44,'5ª PRUEBA'!$A$8:$T$50,20,FALSE)),0,VLOOKUP($B44,'5ª PRUEBA'!$A$8:$T$50,20,FALSE))</f>
        <v>2</v>
      </c>
      <c r="Q44" s="89">
        <f>IF(ISNA(VLOOKUP($B44,'6ª PRUEBA'!$A$8:$T$50,18,FALSE)),0,VLOOKUP($B44,'6ª PRUEBA'!$A$8:$T$50,18,FALSE))</f>
        <v>0</v>
      </c>
      <c r="R44" s="89">
        <f>IF(ISNA(VLOOKUP($B44,'6ª PRUEBA'!$A$8:$T$50,20,FALSE)),0,VLOOKUP($B44,'6ª PRUEBA'!$A$8:$T$50,20,FALSE))</f>
        <v>0</v>
      </c>
      <c r="S44" s="89">
        <f>IF(ISNA(VLOOKUP($B44,'7ª PRUEBA'!$A$8:$T$50,18,FALSE)),0,VLOOKUP($B44,'7ª PRUEBA'!$A$8:$T$50,18,FALSE))</f>
        <v>0</v>
      </c>
      <c r="T44" s="89">
        <f>IF(ISNA(VLOOKUP($B44,'7ª PRUEBA'!$A$8:$T$50,20,FALSE)),0,VLOOKUP($B44,'7ª PRUEBA'!$A$8:$T$50,20,FALSE))</f>
        <v>0</v>
      </c>
      <c r="U44" s="89">
        <f>IF(ISNA(VLOOKUP($B44,'8ª PRUEBA'!$A$8:$T$50,18,FALSE)),0,VLOOKUP($B44,'8ª PRUEBA'!$A$8:$T$50,18,FALSE))</f>
        <v>0</v>
      </c>
      <c r="V44" s="89">
        <f>IF(ISNA(VLOOKUP($B44,'8ª PRUEBA'!$A$8:$T$50,20,FALSE)),0,VLOOKUP($B44,'8ª PRUEBA'!$A$8:$T$50,20,FALSE))</f>
        <v>0</v>
      </c>
      <c r="W44" s="82"/>
      <c r="X44" s="82"/>
      <c r="Y44" s="78"/>
      <c r="Z44" s="76"/>
      <c r="AA44" s="83">
        <f t="shared" si="0"/>
        <v>2</v>
      </c>
      <c r="AB44" s="47"/>
      <c r="AC44" s="88">
        <v>36</v>
      </c>
      <c r="AD44" s="73"/>
      <c r="AE44" s="79">
        <v>34</v>
      </c>
      <c r="AF44" s="87" t="s">
        <v>323</v>
      </c>
      <c r="AG44" s="83">
        <v>4</v>
      </c>
      <c r="AH44" s="88">
        <v>35</v>
      </c>
    </row>
    <row r="45" spans="1:34" ht="18" customHeight="1" x14ac:dyDescent="0.35">
      <c r="B45" s="79">
        <v>36</v>
      </c>
      <c r="C45" s="87" t="s">
        <v>435</v>
      </c>
      <c r="D45" s="91">
        <v>6313</v>
      </c>
      <c r="E45" s="87" t="s">
        <v>78</v>
      </c>
      <c r="F45" s="82"/>
      <c r="G45" s="82"/>
      <c r="H45" s="82"/>
      <c r="I45" s="82"/>
      <c r="J45" s="82"/>
      <c r="K45" s="82"/>
      <c r="L45" s="82"/>
      <c r="M45" s="89" t="str">
        <f>IF(ISNA(VLOOKUP($B45,'4ª PRUEBA'!$A$8:$T$50,18,FALSE)),0,VLOOKUP($B45,'4ª PRUEBA'!$A$8:$T$50,18,FALSE))</f>
        <v>2957.43</v>
      </c>
      <c r="N45" s="89">
        <f>IF(ISNA(VLOOKUP($B45,'4ª PRUEBA'!$A$8:$T$50,20,FALSE)),0,VLOOKUP($B45,'4ª PRUEBA'!$A$8:$T$50,20,FALSE))</f>
        <v>11</v>
      </c>
      <c r="O45" s="82"/>
      <c r="P45" s="82"/>
      <c r="Q45" s="89" t="str">
        <f>IF(ISNA(VLOOKUP($B45,'6ª PRUEBA'!$A$8:$T$50,18,FALSE)),0,VLOOKUP($B45,'6ª PRUEBA'!$A$8:$T$50,18,FALSE))</f>
        <v>3568.34</v>
      </c>
      <c r="R45" s="89">
        <f>IF(ISNA(VLOOKUP($B45,'6ª PRUEBA'!$A$8:$T$50,20,FALSE)),0,VLOOKUP($B45,'6ª PRUEBA'!$A$8:$T$50,20,FALSE))</f>
        <v>13</v>
      </c>
      <c r="S45" s="89" t="str">
        <f>IF(ISNA(VLOOKUP($B45,'7ª PRUEBA'!$A$8:$T$50,18,FALSE)),0,VLOOKUP($B45,'7ª PRUEBA'!$A$8:$T$50,18,FALSE))</f>
        <v>2468.31</v>
      </c>
      <c r="T45" s="89">
        <f>IF(ISNA(VLOOKUP($B45,'7ª PRUEBA'!$A$8:$T$50,20,FALSE)),0,VLOOKUP($B45,'7ª PRUEBA'!$A$8:$T$50,20,FALSE))</f>
        <v>9</v>
      </c>
      <c r="U45" s="89">
        <f>IF(ISNA(VLOOKUP($B45,'8ª PRUEBA'!$A$8:$T$50,18,FALSE)),0,VLOOKUP($B45,'8ª PRUEBA'!$A$8:$T$50,18,FALSE))</f>
        <v>0</v>
      </c>
      <c r="V45" s="89">
        <f>IF(ISNA(VLOOKUP($B45,'8ª PRUEBA'!$A$8:$T$50,20,FALSE)),0,VLOOKUP($B45,'8ª PRUEBA'!$A$8:$T$50,20,FALSE))</f>
        <v>0</v>
      </c>
      <c r="W45" s="82"/>
      <c r="X45" s="82"/>
      <c r="Y45" s="78"/>
      <c r="Z45" s="76"/>
      <c r="AA45" s="83">
        <f t="shared" si="0"/>
        <v>33</v>
      </c>
      <c r="AB45" s="47"/>
      <c r="AC45" s="88">
        <v>19</v>
      </c>
      <c r="AD45" s="73"/>
      <c r="AE45" s="79">
        <v>35</v>
      </c>
      <c r="AF45" s="87" t="s">
        <v>324</v>
      </c>
      <c r="AG45" s="83">
        <v>2</v>
      </c>
      <c r="AH45" s="88">
        <v>36</v>
      </c>
    </row>
    <row r="46" spans="1:34" ht="18" customHeight="1" x14ac:dyDescent="0.35">
      <c r="B46" s="79"/>
      <c r="C46" s="77"/>
      <c r="F46" s="82"/>
      <c r="G46" s="82"/>
      <c r="H46" s="82"/>
      <c r="I46" s="82"/>
      <c r="J46" s="82"/>
      <c r="K46" s="82"/>
      <c r="L46" s="82"/>
      <c r="M46" s="89">
        <f>IF(ISNA(VLOOKUP($B46,'4ª PRUEBA'!$A$8:$T$50,18,FALSE)),0,VLOOKUP($B46,'4ª PRUEBA'!$A$8:$T$50,18,FALSE))</f>
        <v>0</v>
      </c>
      <c r="N46" s="89">
        <f>IF(ISNA(VLOOKUP($B46,'4ª PRUEBA'!$A$8:$T$50,20,FALSE)),0,VLOOKUP($B46,'4ª PRUEBA'!$A$8:$T$50,20,FALSE))</f>
        <v>0</v>
      </c>
      <c r="O46" s="82"/>
      <c r="P46" s="82"/>
      <c r="Q46" s="82"/>
      <c r="R46" s="82"/>
      <c r="S46" s="89"/>
      <c r="T46" s="89"/>
      <c r="U46" s="89"/>
      <c r="V46" s="89"/>
      <c r="W46" s="82"/>
      <c r="X46" s="82"/>
      <c r="Y46" s="78"/>
      <c r="Z46" s="76"/>
      <c r="AA46" s="83">
        <f t="shared" si="0"/>
        <v>0</v>
      </c>
      <c r="AB46" s="47"/>
      <c r="AC46" s="90">
        <f t="shared" ref="AC46:AC50" si="1">+AH46</f>
        <v>0</v>
      </c>
      <c r="AD46" s="73"/>
      <c r="AE46" s="81"/>
      <c r="AF46" s="81"/>
      <c r="AG46" s="81">
        <v>0</v>
      </c>
    </row>
    <row r="47" spans="1:34" ht="18" customHeight="1" x14ac:dyDescent="0.35">
      <c r="B47" s="79"/>
      <c r="C47" s="77"/>
      <c r="F47" s="82"/>
      <c r="G47" s="82"/>
      <c r="H47" s="82"/>
      <c r="I47" s="82"/>
      <c r="J47" s="82"/>
      <c r="K47" s="82"/>
      <c r="L47" s="82"/>
      <c r="M47" s="89">
        <f>IF(ISNA(VLOOKUP($B47,'4ª PRUEBA'!$A$8:$T$50,18,FALSE)),0,VLOOKUP($B47,'4ª PRUEBA'!$A$8:$T$50,18,FALSE))</f>
        <v>0</v>
      </c>
      <c r="N47" s="89">
        <f>IF(ISNA(VLOOKUP($B47,'4ª PRUEBA'!$A$8:$T$50,20,FALSE)),0,VLOOKUP($B47,'4ª PRUEBA'!$A$8:$T$50,20,FALSE))</f>
        <v>0</v>
      </c>
      <c r="O47" s="82"/>
      <c r="P47" s="82"/>
      <c r="Q47" s="82"/>
      <c r="R47" s="82"/>
      <c r="S47" s="89"/>
      <c r="T47" s="89"/>
      <c r="U47" s="89"/>
      <c r="V47" s="89"/>
      <c r="W47" s="82"/>
      <c r="X47" s="82"/>
      <c r="Y47" s="78"/>
      <c r="Z47" s="76"/>
      <c r="AA47" s="83">
        <f t="shared" si="0"/>
        <v>0</v>
      </c>
      <c r="AB47" s="47"/>
      <c r="AC47" s="90">
        <f t="shared" si="1"/>
        <v>0</v>
      </c>
      <c r="AD47" s="73"/>
      <c r="AE47" s="81"/>
      <c r="AF47" s="81"/>
      <c r="AG47" s="81">
        <v>0</v>
      </c>
    </row>
    <row r="48" spans="1:34" ht="18" customHeight="1" x14ac:dyDescent="0.35">
      <c r="B48" s="79"/>
      <c r="C48" s="77"/>
      <c r="F48" s="82"/>
      <c r="G48" s="82"/>
      <c r="H48" s="82"/>
      <c r="I48" s="82"/>
      <c r="J48" s="82"/>
      <c r="K48" s="82"/>
      <c r="L48" s="82"/>
      <c r="M48" s="89">
        <f>IF(ISNA(VLOOKUP($B48,'4ª PRUEBA'!$A$8:$T$50,18,FALSE)),0,VLOOKUP($B48,'4ª PRUEBA'!$A$8:$T$50,18,FALSE))</f>
        <v>0</v>
      </c>
      <c r="N48" s="89">
        <f>IF(ISNA(VLOOKUP($B48,'4ª PRUEBA'!$A$8:$T$50,20,FALSE)),0,VLOOKUP($B48,'4ª PRUEBA'!$A$8:$T$50,20,FALSE))</f>
        <v>0</v>
      </c>
      <c r="O48" s="82"/>
      <c r="P48" s="82"/>
      <c r="Q48" s="82"/>
      <c r="R48" s="82"/>
      <c r="S48" s="89"/>
      <c r="T48" s="89"/>
      <c r="U48" s="89"/>
      <c r="V48" s="89"/>
      <c r="W48" s="82"/>
      <c r="X48" s="82"/>
      <c r="Y48" s="78"/>
      <c r="Z48" s="76"/>
      <c r="AA48" s="83">
        <f t="shared" si="0"/>
        <v>0</v>
      </c>
      <c r="AB48" s="47"/>
      <c r="AC48" s="90">
        <f t="shared" si="1"/>
        <v>0</v>
      </c>
      <c r="AD48" s="73"/>
      <c r="AE48" s="81"/>
      <c r="AF48" s="81"/>
      <c r="AG48" s="81">
        <v>0</v>
      </c>
    </row>
    <row r="49" spans="2:33" ht="18" customHeight="1" x14ac:dyDescent="0.35">
      <c r="B49" s="79"/>
      <c r="C49" s="77"/>
      <c r="F49" s="82"/>
      <c r="G49" s="82"/>
      <c r="H49" s="82"/>
      <c r="I49" s="82"/>
      <c r="J49" s="82"/>
      <c r="K49" s="82"/>
      <c r="L49" s="82"/>
      <c r="M49" s="89">
        <f>IF(ISNA(VLOOKUP($B49,'4ª PRUEBA'!$A$8:$T$50,18,FALSE)),0,VLOOKUP($B49,'4ª PRUEBA'!$A$8:$T$50,18,FALSE))</f>
        <v>0</v>
      </c>
      <c r="N49" s="89">
        <f>IF(ISNA(VLOOKUP($B49,'4ª PRUEBA'!$A$8:$T$50,20,FALSE)),0,VLOOKUP($B49,'4ª PRUEBA'!$A$8:$T$50,20,FALSE))</f>
        <v>0</v>
      </c>
      <c r="O49" s="82"/>
      <c r="P49" s="82"/>
      <c r="Q49" s="82"/>
      <c r="R49" s="82"/>
      <c r="S49" s="89"/>
      <c r="T49" s="89"/>
      <c r="U49" s="89"/>
      <c r="V49" s="89"/>
      <c r="W49" s="82"/>
      <c r="X49" s="82"/>
      <c r="Y49" s="78">
        <f t="shared" ref="Y49:Y50" si="2">M49</f>
        <v>0</v>
      </c>
      <c r="Z49" s="76">
        <f t="shared" ref="Z49:Z50" si="3">N49</f>
        <v>0</v>
      </c>
      <c r="AA49" s="83">
        <f t="shared" si="0"/>
        <v>0</v>
      </c>
      <c r="AB49" s="47"/>
      <c r="AC49" s="90">
        <f t="shared" si="1"/>
        <v>0</v>
      </c>
      <c r="AD49" s="73"/>
      <c r="AE49" s="81"/>
      <c r="AF49" s="81"/>
      <c r="AG49" s="81">
        <v>0</v>
      </c>
    </row>
    <row r="50" spans="2:33" ht="18" customHeight="1" x14ac:dyDescent="0.35">
      <c r="B50" s="79"/>
      <c r="C50" s="77"/>
      <c r="F50" s="82"/>
      <c r="G50" s="82"/>
      <c r="H50" s="82"/>
      <c r="I50" s="82"/>
      <c r="J50" s="82"/>
      <c r="K50" s="82"/>
      <c r="L50" s="82"/>
      <c r="M50" s="89">
        <f>IF(ISNA(VLOOKUP($B50,'4ª PRUEBA'!$A$8:$T$50,18,FALSE)),0,VLOOKUP($B50,'4ª PRUEBA'!$A$8:$T$50,18,FALSE))</f>
        <v>0</v>
      </c>
      <c r="N50" s="89">
        <f>IF(ISNA(VLOOKUP($B50,'4ª PRUEBA'!$A$8:$T$50,20,FALSE)),0,VLOOKUP($B50,'4ª PRUEBA'!$A$8:$T$50,20,FALSE))</f>
        <v>0</v>
      </c>
      <c r="O50" s="82"/>
      <c r="P50" s="82"/>
      <c r="Q50" s="82"/>
      <c r="R50" s="82"/>
      <c r="S50" s="89"/>
      <c r="T50" s="89"/>
      <c r="U50" s="89"/>
      <c r="V50" s="89"/>
      <c r="W50" s="82"/>
      <c r="X50" s="82"/>
      <c r="Y50" s="78">
        <f t="shared" si="2"/>
        <v>0</v>
      </c>
      <c r="Z50" s="76">
        <f t="shared" si="3"/>
        <v>0</v>
      </c>
      <c r="AA50" s="83">
        <f t="shared" si="0"/>
        <v>0</v>
      </c>
      <c r="AB50" s="47"/>
      <c r="AC50" s="90">
        <f t="shared" si="1"/>
        <v>0</v>
      </c>
      <c r="AD50" s="73"/>
      <c r="AE50" s="81"/>
      <c r="AF50" s="81"/>
      <c r="AG50" s="81">
        <v>0</v>
      </c>
    </row>
  </sheetData>
  <sortState ref="AE10:AG45">
    <sortCondition descending="1" ref="AG10:AG45"/>
  </sortState>
  <mergeCells count="41">
    <mergeCell ref="M8:N8"/>
    <mergeCell ref="Q8:R8"/>
    <mergeCell ref="B2:AA3"/>
    <mergeCell ref="B4:B6"/>
    <mergeCell ref="C4:C6"/>
    <mergeCell ref="E4:E6"/>
    <mergeCell ref="G4:H4"/>
    <mergeCell ref="I4:J4"/>
    <mergeCell ref="K4:L4"/>
    <mergeCell ref="M4:N4"/>
    <mergeCell ref="Q4:R4"/>
    <mergeCell ref="S4:T4"/>
    <mergeCell ref="AA4:AA6"/>
    <mergeCell ref="O5:P5"/>
    <mergeCell ref="U4:V4"/>
    <mergeCell ref="O4:P4"/>
    <mergeCell ref="AC4:AC6"/>
    <mergeCell ref="AC9:AV9"/>
    <mergeCell ref="AE4:AE6"/>
    <mergeCell ref="AF4:AF6"/>
    <mergeCell ref="AC7:AV7"/>
    <mergeCell ref="AJ8:AK8"/>
    <mergeCell ref="AL8:AM8"/>
    <mergeCell ref="AN8:AO8"/>
    <mergeCell ref="AP8:AQ8"/>
    <mergeCell ref="A4:A6"/>
    <mergeCell ref="B9:AA9"/>
    <mergeCell ref="D4:D6"/>
    <mergeCell ref="W4:X4"/>
    <mergeCell ref="M5:N5"/>
    <mergeCell ref="I5:J5"/>
    <mergeCell ref="K5:L5"/>
    <mergeCell ref="G5:H5"/>
    <mergeCell ref="Z4:Z6"/>
    <mergeCell ref="Y4:Y6"/>
    <mergeCell ref="O8:P8"/>
    <mergeCell ref="G8:H8"/>
    <mergeCell ref="B7:AA7"/>
    <mergeCell ref="I8:J8"/>
    <mergeCell ref="F4:F6"/>
    <mergeCell ref="K8:L8"/>
  </mergeCells>
  <pageMargins left="0.75" right="0.75" top="0.33" bottom="0.32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C10" sqref="C10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3" customWidth="1"/>
    <col min="7" max="7" width="9.1796875" style="13" customWidth="1"/>
    <col min="8" max="8" width="13.1796875" style="12" customWidth="1"/>
    <col min="9" max="9" width="10.453125" style="12" customWidth="1"/>
    <col min="10" max="10" width="13.1796875" style="12" customWidth="1"/>
    <col min="11" max="11" width="10.453125" style="12" customWidth="1"/>
    <col min="12" max="12" width="13.54296875" style="12" customWidth="1"/>
    <col min="13" max="13" width="10.453125" style="12" customWidth="1"/>
    <col min="14" max="14" width="13.1796875" style="12" customWidth="1"/>
    <col min="15" max="15" width="10.453125" style="12" customWidth="1"/>
    <col min="16" max="16" width="14.453125" customWidth="1"/>
    <col min="19" max="19" width="12" bestFit="1" customWidth="1"/>
  </cols>
  <sheetData>
    <row r="1" spans="1:23" x14ac:dyDescent="0.35">
      <c r="F1" s="14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39" t="s">
        <v>55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1"/>
      <c r="R3" s="175"/>
    </row>
    <row r="4" spans="1:23" ht="23.25" customHeight="1" x14ac:dyDescent="0.25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76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32">
        <v>1</v>
      </c>
      <c r="B8" s="24"/>
      <c r="C8" s="24"/>
      <c r="D8" s="24"/>
      <c r="E8" s="53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9">
        <f>+N8+L8+J8+H8+F8</f>
        <v>0</v>
      </c>
      <c r="S8" s="19">
        <v>5</v>
      </c>
      <c r="T8" s="18">
        <f>VLOOKUP(S8,$V$8:$W$19,2)</f>
        <v>18</v>
      </c>
      <c r="V8">
        <v>1</v>
      </c>
      <c r="W8" s="36">
        <v>25</v>
      </c>
    </row>
    <row r="9" spans="1:23" ht="21" x14ac:dyDescent="0.35">
      <c r="A9" s="32">
        <v>2</v>
      </c>
      <c r="B9" s="33"/>
      <c r="C9" s="24"/>
      <c r="D9" s="24"/>
      <c r="E9" s="53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9">
        <f t="shared" ref="R9:R15" si="0">+N9+L9+J9+H9+F9</f>
        <v>0</v>
      </c>
      <c r="S9" s="19">
        <v>7</v>
      </c>
      <c r="T9" s="18">
        <f t="shared" ref="T9:T14" si="1">VLOOKUP(S9,$V$8:$W$19,2)</f>
        <v>16</v>
      </c>
      <c r="V9">
        <v>2</v>
      </c>
      <c r="W9" s="36">
        <v>23</v>
      </c>
    </row>
    <row r="10" spans="1:23" ht="21" x14ac:dyDescent="0.35">
      <c r="A10" s="32">
        <v>3</v>
      </c>
      <c r="B10" s="33"/>
      <c r="C10" s="24"/>
      <c r="D10" s="24"/>
      <c r="E10" s="53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>
        <f t="shared" si="0"/>
        <v>0</v>
      </c>
      <c r="S10" s="19">
        <v>6</v>
      </c>
      <c r="T10" s="18">
        <f t="shared" si="1"/>
        <v>17</v>
      </c>
      <c r="V10">
        <v>3</v>
      </c>
      <c r="W10" s="36">
        <v>20</v>
      </c>
    </row>
    <row r="11" spans="1:23" ht="21" x14ac:dyDescent="0.35">
      <c r="A11" s="32">
        <v>4</v>
      </c>
      <c r="B11" s="33"/>
      <c r="C11" s="24"/>
      <c r="D11" s="24"/>
      <c r="E11" s="53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>
        <f t="shared" si="0"/>
        <v>0</v>
      </c>
      <c r="S11" s="19">
        <v>4</v>
      </c>
      <c r="T11" s="18">
        <f t="shared" si="1"/>
        <v>19</v>
      </c>
      <c r="V11">
        <v>4</v>
      </c>
      <c r="W11" s="36">
        <v>19</v>
      </c>
    </row>
    <row r="12" spans="1:23" ht="21" x14ac:dyDescent="0.35">
      <c r="A12" s="32">
        <v>5</v>
      </c>
      <c r="B12" s="33"/>
      <c r="C12" s="24"/>
      <c r="D12" s="24"/>
      <c r="E12" s="53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9">
        <f t="shared" si="0"/>
        <v>0</v>
      </c>
      <c r="S12" s="19">
        <v>3</v>
      </c>
      <c r="T12" s="18">
        <f t="shared" si="1"/>
        <v>20</v>
      </c>
      <c r="V12">
        <v>5</v>
      </c>
      <c r="W12" s="36">
        <v>18</v>
      </c>
    </row>
    <row r="13" spans="1:23" ht="21" x14ac:dyDescent="0.35">
      <c r="A13" s="32">
        <v>6</v>
      </c>
      <c r="B13" s="33"/>
      <c r="C13" s="24"/>
      <c r="D13" s="24"/>
      <c r="E13" s="5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9">
        <f t="shared" si="0"/>
        <v>0</v>
      </c>
      <c r="S13" s="19">
        <v>2</v>
      </c>
      <c r="T13" s="18">
        <f t="shared" si="1"/>
        <v>23</v>
      </c>
      <c r="V13">
        <v>6</v>
      </c>
      <c r="W13" s="36">
        <v>17</v>
      </c>
    </row>
    <row r="14" spans="1:23" ht="21" x14ac:dyDescent="0.35">
      <c r="A14" s="32">
        <v>7</v>
      </c>
      <c r="B14" s="33"/>
      <c r="C14" s="24"/>
      <c r="D14" s="24"/>
      <c r="E14" s="53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>
        <f t="shared" si="0"/>
        <v>0</v>
      </c>
      <c r="S14" s="19">
        <v>1</v>
      </c>
      <c r="T14" s="18">
        <f t="shared" si="1"/>
        <v>25</v>
      </c>
      <c r="V14">
        <v>7</v>
      </c>
      <c r="W14" s="36">
        <v>16</v>
      </c>
    </row>
    <row r="15" spans="1:23" ht="21" x14ac:dyDescent="0.35">
      <c r="A15" s="32">
        <v>8</v>
      </c>
      <c r="B15" s="33"/>
      <c r="C15" s="25"/>
      <c r="D15" s="24"/>
      <c r="E15" s="5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9">
        <f t="shared" si="0"/>
        <v>0</v>
      </c>
      <c r="S15" s="19"/>
      <c r="T15" s="18" t="e">
        <f>VLOOKUP(S15,$V$8:$W$19,2)</f>
        <v>#N/A</v>
      </c>
      <c r="V15">
        <v>8</v>
      </c>
      <c r="W15" s="36">
        <v>15</v>
      </c>
    </row>
    <row r="16" spans="1:23" ht="21" x14ac:dyDescent="0.35">
      <c r="A16" s="32">
        <v>9</v>
      </c>
      <c r="B16" s="33"/>
      <c r="C16" s="16"/>
      <c r="D16" s="34"/>
      <c r="E16" s="53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9"/>
      <c r="S16" s="19"/>
      <c r="T16" s="18"/>
      <c r="V16">
        <v>9</v>
      </c>
      <c r="W16" s="36">
        <v>14</v>
      </c>
    </row>
    <row r="17" spans="1:23" ht="21" x14ac:dyDescent="0.35">
      <c r="A17" s="32">
        <v>10</v>
      </c>
      <c r="B17" s="33"/>
      <c r="C17" s="16"/>
      <c r="D17" s="34"/>
      <c r="E17" s="53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9"/>
      <c r="S17" s="19"/>
      <c r="T17" s="18"/>
      <c r="V17">
        <v>10</v>
      </c>
      <c r="W17" s="36">
        <v>13</v>
      </c>
    </row>
    <row r="18" spans="1:23" ht="21" x14ac:dyDescent="0.35">
      <c r="A18" s="32">
        <v>11</v>
      </c>
      <c r="B18" s="33"/>
      <c r="C18" s="16"/>
      <c r="D18" s="34"/>
      <c r="E18" s="53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9"/>
      <c r="S18" s="19"/>
      <c r="T18" s="18"/>
      <c r="V18">
        <v>11</v>
      </c>
      <c r="W18" s="36">
        <v>12</v>
      </c>
    </row>
    <row r="19" spans="1:23" ht="21" x14ac:dyDescent="0.35">
      <c r="A19" s="32">
        <v>12</v>
      </c>
      <c r="B19" s="33"/>
      <c r="C19" s="16"/>
      <c r="D19" s="34"/>
      <c r="E19" s="53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9"/>
      <c r="S19" s="19"/>
      <c r="T19" s="18"/>
      <c r="V19">
        <v>12</v>
      </c>
      <c r="W19" s="36">
        <v>11</v>
      </c>
    </row>
    <row r="20" spans="1:23" ht="21" x14ac:dyDescent="0.35">
      <c r="A20" s="32"/>
      <c r="B20" s="33"/>
      <c r="C20" s="16"/>
      <c r="D20" s="34"/>
      <c r="E20" s="53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9"/>
      <c r="S20" s="19"/>
      <c r="T20" s="18"/>
    </row>
    <row r="21" spans="1:23" ht="21" x14ac:dyDescent="0.35">
      <c r="A21" s="32"/>
      <c r="B21" s="33"/>
      <c r="C21" s="16"/>
      <c r="D21" s="34"/>
      <c r="E21" s="53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  <c r="S21" s="19"/>
      <c r="T21" s="18"/>
    </row>
    <row r="22" spans="1:23" ht="21" x14ac:dyDescent="0.35">
      <c r="A22" s="4"/>
      <c r="B22" s="33"/>
      <c r="C22" s="16"/>
      <c r="D22" s="34"/>
      <c r="E22" s="5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9"/>
      <c r="S22" s="19"/>
      <c r="T22" s="18"/>
    </row>
    <row r="23" spans="1:23" ht="21" x14ac:dyDescent="0.35">
      <c r="A23" s="4"/>
      <c r="B23" s="33"/>
      <c r="C23" s="16"/>
      <c r="D23" s="34"/>
      <c r="E23" s="5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9"/>
      <c r="S23" s="19"/>
      <c r="T23" s="18"/>
    </row>
    <row r="24" spans="1:23" ht="21" x14ac:dyDescent="0.35">
      <c r="A24" s="4"/>
      <c r="B24" s="33"/>
      <c r="C24" s="16"/>
      <c r="D24" s="34"/>
      <c r="E24" s="5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/>
      <c r="S24" s="19"/>
      <c r="T24" s="18"/>
    </row>
    <row r="25" spans="1:23" ht="21" x14ac:dyDescent="0.35">
      <c r="A25" s="4"/>
      <c r="B25" s="33"/>
      <c r="C25" s="16"/>
      <c r="D25" s="34"/>
      <c r="E25" s="5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9"/>
      <c r="S25" s="19"/>
      <c r="T25" s="18"/>
    </row>
    <row r="26" spans="1:23" ht="21" x14ac:dyDescent="0.35">
      <c r="A26" s="4"/>
      <c r="B26" s="33"/>
      <c r="C26" s="16"/>
      <c r="D26" s="34"/>
      <c r="E26" s="53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/>
      <c r="S26" s="19"/>
      <c r="T26" s="18"/>
    </row>
    <row r="27" spans="1:23" ht="21" x14ac:dyDescent="0.35">
      <c r="A27" s="4"/>
      <c r="B27" s="33"/>
      <c r="C27" s="16"/>
      <c r="D27" s="34"/>
      <c r="E27" s="5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18"/>
    </row>
    <row r="28" spans="1:23" ht="21" x14ac:dyDescent="0.35">
      <c r="A28" s="4"/>
      <c r="B28" s="33"/>
      <c r="C28" s="16"/>
      <c r="D28" s="34"/>
      <c r="E28" s="53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9"/>
      <c r="S28" s="19"/>
      <c r="T28" s="18"/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4" zoomScale="80" zoomScaleNormal="80" workbookViewId="0">
      <selection activeCell="C10" sqref="C10"/>
    </sheetView>
  </sheetViews>
  <sheetFormatPr baseColWidth="10" defaultRowHeight="15.5" x14ac:dyDescent="0.35"/>
  <cols>
    <col min="1" max="1" width="14.26953125" style="1" customWidth="1"/>
    <col min="2" max="2" width="30.54296875" style="1" bestFit="1" customWidth="1"/>
    <col min="3" max="3" width="13.26953125" style="58" customWidth="1"/>
    <col min="4" max="4" width="25.26953125" style="62" bestFit="1" customWidth="1"/>
    <col min="5" max="5" width="11.7265625" style="1" bestFit="1" customWidth="1"/>
    <col min="6" max="6" width="13.54296875" style="29" bestFit="1" customWidth="1"/>
    <col min="7" max="7" width="9.1796875" style="29" customWidth="1"/>
    <col min="8" max="8" width="13.1796875" style="30" customWidth="1"/>
    <col min="9" max="9" width="10.453125" style="30" customWidth="1"/>
    <col min="10" max="10" width="13.1796875" style="30" customWidth="1"/>
    <col min="11" max="11" width="10.453125" style="30" customWidth="1"/>
    <col min="12" max="12" width="13.54296875" style="30" customWidth="1"/>
    <col min="13" max="13" width="10.453125" style="30" customWidth="1"/>
    <col min="14" max="14" width="13.1796875" style="30" customWidth="1"/>
    <col min="15" max="15" width="10.453125" style="30" customWidth="1"/>
    <col min="16" max="16" width="13.1796875" style="30" customWidth="1"/>
    <col min="17" max="17" width="10.453125" style="30" customWidth="1"/>
    <col min="18" max="18" width="14.453125" bestFit="1" customWidth="1"/>
    <col min="21" max="21" width="12" bestFit="1" customWidth="1"/>
  </cols>
  <sheetData>
    <row r="1" spans="1:23" x14ac:dyDescent="0.35">
      <c r="F1" s="28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13" thickTop="1" x14ac:dyDescent="0.25">
      <c r="A3" s="151" t="s">
        <v>46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153"/>
      <c r="T3" s="154"/>
    </row>
    <row r="4" spans="1:23" ht="15.75" customHeight="1" x14ac:dyDescent="0.25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7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60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61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26"/>
      <c r="V7" s="37" t="s">
        <v>27</v>
      </c>
      <c r="W7" s="37"/>
    </row>
    <row r="8" spans="1:23" ht="21" customHeight="1" x14ac:dyDescent="0.35">
      <c r="A8" s="32">
        <v>1</v>
      </c>
      <c r="B8" s="59" t="s">
        <v>56</v>
      </c>
      <c r="C8" s="60">
        <v>2473</v>
      </c>
      <c r="D8" s="63" t="s">
        <v>74</v>
      </c>
      <c r="E8" s="66" t="s">
        <v>182</v>
      </c>
      <c r="F8" s="54">
        <v>0.35694444444444445</v>
      </c>
      <c r="G8" s="20" t="s">
        <v>85</v>
      </c>
      <c r="H8" s="54">
        <v>0.41388888888888892</v>
      </c>
      <c r="I8" s="20" t="s">
        <v>85</v>
      </c>
      <c r="J8" s="54">
        <v>0.41180555555555554</v>
      </c>
      <c r="K8" s="20" t="s">
        <v>85</v>
      </c>
      <c r="L8" s="54">
        <v>0.12083333333333333</v>
      </c>
      <c r="M8" s="20" t="s">
        <v>86</v>
      </c>
      <c r="N8" s="54">
        <v>0.3659722222222222</v>
      </c>
      <c r="O8" s="20" t="s">
        <v>85</v>
      </c>
      <c r="P8" s="54">
        <v>0.35347222222222219</v>
      </c>
      <c r="Q8" s="20" t="s">
        <v>85</v>
      </c>
      <c r="R8" s="55" t="s">
        <v>160</v>
      </c>
      <c r="S8" s="19">
        <v>1</v>
      </c>
      <c r="T8" s="18">
        <f>VLOOKUP(S8,$V$8:$W$29,2)</f>
        <v>25</v>
      </c>
      <c r="V8">
        <v>1</v>
      </c>
      <c r="W8" s="36">
        <v>25</v>
      </c>
    </row>
    <row r="9" spans="1:23" ht="21" customHeight="1" x14ac:dyDescent="0.35">
      <c r="A9" s="32">
        <v>2</v>
      </c>
      <c r="B9" s="59" t="s">
        <v>33</v>
      </c>
      <c r="C9" s="60">
        <v>1774</v>
      </c>
      <c r="D9" s="63" t="s">
        <v>34</v>
      </c>
      <c r="E9" s="66" t="s">
        <v>179</v>
      </c>
      <c r="F9" s="54">
        <v>0.40902777777777777</v>
      </c>
      <c r="G9" s="20" t="s">
        <v>85</v>
      </c>
      <c r="H9" s="54">
        <v>0.41250000000000003</v>
      </c>
      <c r="I9" s="20" t="s">
        <v>87</v>
      </c>
      <c r="J9" s="54">
        <v>0.41250000000000003</v>
      </c>
      <c r="K9" s="20" t="s">
        <v>85</v>
      </c>
      <c r="L9" s="54">
        <v>0.4152777777777778</v>
      </c>
      <c r="M9" s="20" t="s">
        <v>88</v>
      </c>
      <c r="N9" s="54">
        <v>0.38819444444444445</v>
      </c>
      <c r="O9" s="20" t="s">
        <v>89</v>
      </c>
      <c r="P9" s="54">
        <v>0.18819444444444444</v>
      </c>
      <c r="Q9" s="20" t="s">
        <v>90</v>
      </c>
      <c r="R9" s="19" t="s">
        <v>161</v>
      </c>
      <c r="S9" s="19">
        <v>2</v>
      </c>
      <c r="T9" s="18">
        <f t="shared" ref="T9:T23" si="0">VLOOKUP(S9,$V$8:$W$29,2)</f>
        <v>23</v>
      </c>
      <c r="V9">
        <v>2</v>
      </c>
      <c r="W9" s="36">
        <v>23</v>
      </c>
    </row>
    <row r="10" spans="1:23" ht="21" customHeight="1" x14ac:dyDescent="0.35">
      <c r="A10" s="32">
        <v>3</v>
      </c>
      <c r="B10" s="59" t="s">
        <v>57</v>
      </c>
      <c r="C10" s="60">
        <v>20190055</v>
      </c>
      <c r="D10" s="63" t="s">
        <v>75</v>
      </c>
      <c r="E10" s="56" t="s">
        <v>176</v>
      </c>
      <c r="F10" s="54">
        <v>0.24097222222222223</v>
      </c>
      <c r="G10" s="20" t="s">
        <v>91</v>
      </c>
      <c r="H10" s="54">
        <v>0.41666666666666669</v>
      </c>
      <c r="I10" s="20" t="s">
        <v>92</v>
      </c>
      <c r="J10" s="54">
        <v>0.4069444444444445</v>
      </c>
      <c r="K10" s="20" t="s">
        <v>93</v>
      </c>
      <c r="L10" s="54">
        <v>0.4152777777777778</v>
      </c>
      <c r="M10" s="20" t="s">
        <v>94</v>
      </c>
      <c r="N10" s="54">
        <v>0.40486111111111112</v>
      </c>
      <c r="O10" s="20" t="s">
        <v>85</v>
      </c>
      <c r="P10" s="54">
        <v>0.3</v>
      </c>
      <c r="Q10" s="20" t="s">
        <v>85</v>
      </c>
      <c r="R10" s="19" t="s">
        <v>162</v>
      </c>
      <c r="S10" s="19">
        <v>3</v>
      </c>
      <c r="T10" s="18">
        <f t="shared" si="0"/>
        <v>20</v>
      </c>
      <c r="V10">
        <v>3</v>
      </c>
      <c r="W10" s="36">
        <v>20</v>
      </c>
    </row>
    <row r="11" spans="1:23" ht="21" customHeight="1" x14ac:dyDescent="0.35">
      <c r="A11" s="32">
        <v>4</v>
      </c>
      <c r="B11" s="59" t="s">
        <v>28</v>
      </c>
      <c r="C11" s="60" t="s">
        <v>23</v>
      </c>
      <c r="D11" s="63" t="s">
        <v>32</v>
      </c>
      <c r="E11" s="66" t="s">
        <v>188</v>
      </c>
      <c r="F11" s="54">
        <v>0.37083333333333335</v>
      </c>
      <c r="G11" s="20" t="s">
        <v>95</v>
      </c>
      <c r="H11" s="54">
        <v>0.41250000000000003</v>
      </c>
      <c r="I11" s="20" t="s">
        <v>96</v>
      </c>
      <c r="J11" s="54">
        <v>0.41041666666666665</v>
      </c>
      <c r="K11" s="20" t="s">
        <v>97</v>
      </c>
      <c r="L11" s="54">
        <v>0.4145833333333333</v>
      </c>
      <c r="M11" s="20" t="s">
        <v>98</v>
      </c>
      <c r="N11" s="54">
        <v>0.24930555555555556</v>
      </c>
      <c r="O11" s="20" t="s">
        <v>99</v>
      </c>
      <c r="P11" s="54">
        <v>0.17361111111111113</v>
      </c>
      <c r="Q11" s="20" t="s">
        <v>100</v>
      </c>
      <c r="R11" s="19" t="s">
        <v>163</v>
      </c>
      <c r="S11" s="19">
        <v>4</v>
      </c>
      <c r="T11" s="18">
        <f t="shared" si="0"/>
        <v>19</v>
      </c>
      <c r="V11">
        <v>4</v>
      </c>
      <c r="W11" s="36">
        <v>19</v>
      </c>
    </row>
    <row r="12" spans="1:23" ht="21" customHeight="1" x14ac:dyDescent="0.35">
      <c r="A12" s="32">
        <v>5</v>
      </c>
      <c r="B12" s="59" t="s">
        <v>58</v>
      </c>
      <c r="C12" s="60">
        <v>1761</v>
      </c>
      <c r="D12" s="63" t="s">
        <v>76</v>
      </c>
      <c r="E12" s="66" t="s">
        <v>177</v>
      </c>
      <c r="F12" s="54">
        <v>0.37986111111111115</v>
      </c>
      <c r="G12" s="20" t="s">
        <v>101</v>
      </c>
      <c r="H12" s="54">
        <v>0.41319444444444442</v>
      </c>
      <c r="I12" s="20" t="s">
        <v>85</v>
      </c>
      <c r="J12" s="54">
        <v>0.41388888888888892</v>
      </c>
      <c r="K12" s="20" t="s">
        <v>102</v>
      </c>
      <c r="L12" s="54">
        <v>0.19444444444444445</v>
      </c>
      <c r="M12" s="20" t="s">
        <v>103</v>
      </c>
      <c r="N12" s="54">
        <v>0.35694444444444445</v>
      </c>
      <c r="O12" s="20" t="s">
        <v>104</v>
      </c>
      <c r="P12" s="54">
        <v>0</v>
      </c>
      <c r="Q12" s="20" t="s">
        <v>105</v>
      </c>
      <c r="R12" s="19" t="s">
        <v>164</v>
      </c>
      <c r="S12" s="19">
        <v>5</v>
      </c>
      <c r="T12" s="18">
        <f t="shared" si="0"/>
        <v>18</v>
      </c>
      <c r="V12">
        <v>5</v>
      </c>
      <c r="W12" s="36">
        <v>18</v>
      </c>
    </row>
    <row r="13" spans="1:23" ht="21" customHeight="1" x14ac:dyDescent="0.35">
      <c r="A13" s="32">
        <v>6</v>
      </c>
      <c r="B13" s="59" t="s">
        <v>59</v>
      </c>
      <c r="C13" s="60">
        <v>3184</v>
      </c>
      <c r="D13" s="63" t="s">
        <v>77</v>
      </c>
      <c r="E13" s="66" t="s">
        <v>187</v>
      </c>
      <c r="F13" s="54">
        <v>0.4055555555555555</v>
      </c>
      <c r="G13" s="20" t="s">
        <v>106</v>
      </c>
      <c r="H13" s="54">
        <v>0.41597222222222219</v>
      </c>
      <c r="I13" s="20" t="s">
        <v>107</v>
      </c>
      <c r="J13" s="54">
        <v>0.41111111111111115</v>
      </c>
      <c r="K13" s="20" t="s">
        <v>108</v>
      </c>
      <c r="L13" s="54">
        <v>0.41180555555555554</v>
      </c>
      <c r="M13" s="20" t="s">
        <v>109</v>
      </c>
      <c r="N13" s="54">
        <v>0.21666666666666667</v>
      </c>
      <c r="O13" s="20" t="s">
        <v>110</v>
      </c>
      <c r="P13" s="54">
        <v>0</v>
      </c>
      <c r="Q13" s="20" t="s">
        <v>105</v>
      </c>
      <c r="R13" s="19" t="s">
        <v>165</v>
      </c>
      <c r="S13" s="19">
        <v>6</v>
      </c>
      <c r="T13" s="18">
        <f t="shared" si="0"/>
        <v>17</v>
      </c>
      <c r="V13">
        <v>6</v>
      </c>
      <c r="W13" s="36">
        <v>17</v>
      </c>
    </row>
    <row r="14" spans="1:23" ht="21" customHeight="1" x14ac:dyDescent="0.35">
      <c r="A14" s="32">
        <v>7</v>
      </c>
      <c r="B14" s="59" t="s">
        <v>60</v>
      </c>
      <c r="C14" s="60">
        <v>6390</v>
      </c>
      <c r="D14" s="63" t="s">
        <v>78</v>
      </c>
      <c r="E14" s="66" t="s">
        <v>178</v>
      </c>
      <c r="F14" s="54">
        <v>0.26180555555555557</v>
      </c>
      <c r="G14" s="20" t="s">
        <v>111</v>
      </c>
      <c r="H14" s="54">
        <v>0.4152777777777778</v>
      </c>
      <c r="I14" s="20" t="s">
        <v>112</v>
      </c>
      <c r="J14" s="54">
        <v>0.41111111111111115</v>
      </c>
      <c r="K14" s="20" t="s">
        <v>113</v>
      </c>
      <c r="L14" s="54">
        <v>0.40208333333333335</v>
      </c>
      <c r="M14" s="20" t="s">
        <v>114</v>
      </c>
      <c r="N14" s="54">
        <v>0.3888888888888889</v>
      </c>
      <c r="O14" s="20" t="s">
        <v>115</v>
      </c>
      <c r="P14" s="54">
        <v>0.1875</v>
      </c>
      <c r="Q14" s="20" t="s">
        <v>116</v>
      </c>
      <c r="R14" s="19" t="s">
        <v>166</v>
      </c>
      <c r="S14" s="19">
        <v>7</v>
      </c>
      <c r="T14" s="18">
        <f t="shared" si="0"/>
        <v>16</v>
      </c>
      <c r="V14">
        <v>7</v>
      </c>
      <c r="W14" s="36">
        <v>16</v>
      </c>
    </row>
    <row r="15" spans="1:23" ht="21" customHeight="1" x14ac:dyDescent="0.35">
      <c r="A15" s="32">
        <v>8</v>
      </c>
      <c r="B15" s="59" t="s">
        <v>61</v>
      </c>
      <c r="C15" s="60">
        <v>1227</v>
      </c>
      <c r="D15" s="63" t="s">
        <v>79</v>
      </c>
      <c r="E15" s="56">
        <v>14</v>
      </c>
      <c r="F15" s="54">
        <v>0.37847222222222227</v>
      </c>
      <c r="G15" s="20" t="s">
        <v>117</v>
      </c>
      <c r="H15" s="54">
        <v>0.41388888888888892</v>
      </c>
      <c r="I15" s="20" t="s">
        <v>118</v>
      </c>
      <c r="J15" s="54">
        <v>0.34791666666666665</v>
      </c>
      <c r="K15" s="20" t="s">
        <v>119</v>
      </c>
      <c r="L15" s="54">
        <v>0.41180555555555554</v>
      </c>
      <c r="M15" s="20" t="s">
        <v>85</v>
      </c>
      <c r="N15" s="54">
        <v>0.14375000000000002</v>
      </c>
      <c r="O15" s="20" t="s">
        <v>120</v>
      </c>
      <c r="P15" s="54">
        <v>0.20694444444444446</v>
      </c>
      <c r="Q15" s="20" t="s">
        <v>121</v>
      </c>
      <c r="R15" s="19" t="s">
        <v>167</v>
      </c>
      <c r="S15" s="19">
        <v>8</v>
      </c>
      <c r="T15" s="18">
        <f t="shared" si="0"/>
        <v>15</v>
      </c>
      <c r="V15">
        <v>8</v>
      </c>
      <c r="W15" s="36">
        <v>15</v>
      </c>
    </row>
    <row r="16" spans="1:23" ht="21" customHeight="1" x14ac:dyDescent="0.35">
      <c r="A16" s="32">
        <v>9</v>
      </c>
      <c r="B16" s="59" t="s">
        <v>62</v>
      </c>
      <c r="C16" s="60">
        <v>3788</v>
      </c>
      <c r="D16" s="63" t="s">
        <v>79</v>
      </c>
      <c r="E16" s="66" t="s">
        <v>189</v>
      </c>
      <c r="F16" s="54">
        <v>0.27083333333333331</v>
      </c>
      <c r="G16" s="20" t="s">
        <v>122</v>
      </c>
      <c r="H16" s="54">
        <v>0.41388888888888892</v>
      </c>
      <c r="I16" s="20" t="s">
        <v>123</v>
      </c>
      <c r="J16" s="54">
        <v>0.40972222222222227</v>
      </c>
      <c r="K16" s="20" t="s">
        <v>124</v>
      </c>
      <c r="L16" s="54">
        <v>0.41250000000000003</v>
      </c>
      <c r="M16" s="20" t="s">
        <v>85</v>
      </c>
      <c r="N16" s="54">
        <v>8.5416666666666655E-2</v>
      </c>
      <c r="O16" s="20" t="s">
        <v>125</v>
      </c>
      <c r="P16" s="54">
        <v>0.11666666666666665</v>
      </c>
      <c r="Q16" s="20" t="s">
        <v>126</v>
      </c>
      <c r="R16" s="19" t="s">
        <v>168</v>
      </c>
      <c r="S16" s="19">
        <v>9</v>
      </c>
      <c r="T16" s="18">
        <f t="shared" si="0"/>
        <v>14</v>
      </c>
      <c r="V16">
        <v>9</v>
      </c>
      <c r="W16" s="36">
        <v>14</v>
      </c>
    </row>
    <row r="17" spans="1:23" ht="21" x14ac:dyDescent="0.35">
      <c r="A17" s="32">
        <v>10</v>
      </c>
      <c r="B17" s="59" t="s">
        <v>63</v>
      </c>
      <c r="C17" s="60" t="s">
        <v>70</v>
      </c>
      <c r="D17" s="63" t="s">
        <v>75</v>
      </c>
      <c r="E17" s="56" t="s">
        <v>176</v>
      </c>
      <c r="F17" s="54">
        <v>0.4152777777777778</v>
      </c>
      <c r="G17" s="20" t="s">
        <v>127</v>
      </c>
      <c r="H17" s="54">
        <v>0.41597222222222219</v>
      </c>
      <c r="I17" s="20" t="s">
        <v>128</v>
      </c>
      <c r="J17" s="54">
        <v>0.40902777777777777</v>
      </c>
      <c r="K17" s="20" t="s">
        <v>129</v>
      </c>
      <c r="L17" s="54">
        <v>0</v>
      </c>
      <c r="M17" s="20" t="s">
        <v>105</v>
      </c>
      <c r="N17" s="54">
        <v>0.17291666666666669</v>
      </c>
      <c r="O17" s="20" t="s">
        <v>130</v>
      </c>
      <c r="P17" s="54">
        <v>0.23958333333333334</v>
      </c>
      <c r="Q17" s="20" t="s">
        <v>131</v>
      </c>
      <c r="R17" s="19" t="s">
        <v>169</v>
      </c>
      <c r="S17" s="19">
        <v>10</v>
      </c>
      <c r="T17" s="18">
        <f t="shared" si="0"/>
        <v>13</v>
      </c>
      <c r="V17">
        <v>10</v>
      </c>
      <c r="W17" s="36">
        <v>13</v>
      </c>
    </row>
    <row r="18" spans="1:23" ht="21" x14ac:dyDescent="0.35">
      <c r="A18" s="32">
        <v>11</v>
      </c>
      <c r="B18" s="59" t="s">
        <v>64</v>
      </c>
      <c r="C18" s="60" t="s">
        <v>71</v>
      </c>
      <c r="D18" s="63" t="s">
        <v>80</v>
      </c>
      <c r="E18" s="66" t="s">
        <v>181</v>
      </c>
      <c r="F18" s="54">
        <v>0.3756944444444445</v>
      </c>
      <c r="G18" s="20" t="s">
        <v>132</v>
      </c>
      <c r="H18" s="54">
        <v>0.4145833333333333</v>
      </c>
      <c r="I18" s="20" t="s">
        <v>133</v>
      </c>
      <c r="J18" s="54">
        <v>0.4069444444444445</v>
      </c>
      <c r="K18" s="20" t="s">
        <v>134</v>
      </c>
      <c r="L18" s="54">
        <v>0.36388888888888887</v>
      </c>
      <c r="M18" s="20" t="s">
        <v>135</v>
      </c>
      <c r="N18" s="54">
        <v>0</v>
      </c>
      <c r="O18" s="20" t="s">
        <v>105</v>
      </c>
      <c r="P18" s="54">
        <v>0</v>
      </c>
      <c r="Q18" s="20" t="s">
        <v>105</v>
      </c>
      <c r="R18" s="19" t="s">
        <v>170</v>
      </c>
      <c r="S18" s="19">
        <v>11</v>
      </c>
      <c r="T18" s="18">
        <f t="shared" si="0"/>
        <v>12</v>
      </c>
      <c r="V18">
        <v>11</v>
      </c>
      <c r="W18" s="36">
        <v>12</v>
      </c>
    </row>
    <row r="19" spans="1:23" ht="21" x14ac:dyDescent="0.35">
      <c r="A19" s="32">
        <v>12</v>
      </c>
      <c r="B19" s="59" t="s">
        <v>65</v>
      </c>
      <c r="C19" s="60">
        <v>1032</v>
      </c>
      <c r="D19" s="63" t="s">
        <v>31</v>
      </c>
      <c r="E19" s="66" t="s">
        <v>186</v>
      </c>
      <c r="F19" s="54">
        <v>0.15972222222222224</v>
      </c>
      <c r="G19" s="20" t="s">
        <v>136</v>
      </c>
      <c r="H19" s="54">
        <v>0.3972222222222222</v>
      </c>
      <c r="I19" s="20" t="s">
        <v>137</v>
      </c>
      <c r="J19" s="54">
        <v>0.41041666666666665</v>
      </c>
      <c r="K19" s="20" t="s">
        <v>138</v>
      </c>
      <c r="L19" s="54">
        <v>0.41250000000000003</v>
      </c>
      <c r="M19" s="20" t="s">
        <v>139</v>
      </c>
      <c r="N19" s="54">
        <v>0.23402777777777781</v>
      </c>
      <c r="O19" s="20" t="s">
        <v>140</v>
      </c>
      <c r="P19" s="54">
        <v>0.18055555555555555</v>
      </c>
      <c r="Q19" s="20" t="s">
        <v>141</v>
      </c>
      <c r="R19" s="19" t="s">
        <v>171</v>
      </c>
      <c r="S19" s="19">
        <v>12</v>
      </c>
      <c r="T19" s="18">
        <f t="shared" si="0"/>
        <v>11</v>
      </c>
      <c r="V19">
        <v>12</v>
      </c>
      <c r="W19" s="36">
        <v>11</v>
      </c>
    </row>
    <row r="20" spans="1:23" ht="21" x14ac:dyDescent="0.35">
      <c r="A20" s="32">
        <v>13</v>
      </c>
      <c r="B20" s="59" t="s">
        <v>66</v>
      </c>
      <c r="C20" s="60">
        <v>2607</v>
      </c>
      <c r="D20" s="63" t="s">
        <v>81</v>
      </c>
      <c r="E20" s="66" t="s">
        <v>180</v>
      </c>
      <c r="F20" s="54">
        <v>0.36458333333333331</v>
      </c>
      <c r="G20" s="20" t="s">
        <v>142</v>
      </c>
      <c r="H20" s="54">
        <v>0.41180555555555554</v>
      </c>
      <c r="I20" s="20" t="s">
        <v>143</v>
      </c>
      <c r="J20" s="54">
        <v>0.41250000000000003</v>
      </c>
      <c r="K20" s="20" t="s">
        <v>144</v>
      </c>
      <c r="L20" s="54">
        <v>0.4145833333333333</v>
      </c>
      <c r="M20" s="20" t="s">
        <v>145</v>
      </c>
      <c r="N20" s="54">
        <v>0</v>
      </c>
      <c r="O20" s="20" t="s">
        <v>105</v>
      </c>
      <c r="P20" s="54">
        <v>0</v>
      </c>
      <c r="Q20" s="20" t="s">
        <v>105</v>
      </c>
      <c r="R20" s="19" t="s">
        <v>172</v>
      </c>
      <c r="S20" s="19">
        <v>13</v>
      </c>
      <c r="T20" s="18">
        <f t="shared" si="0"/>
        <v>10</v>
      </c>
      <c r="V20">
        <v>13</v>
      </c>
      <c r="W20" s="36">
        <v>10</v>
      </c>
    </row>
    <row r="21" spans="1:23" ht="21" x14ac:dyDescent="0.35">
      <c r="A21" s="32">
        <v>14</v>
      </c>
      <c r="B21" s="59" t="s">
        <v>67</v>
      </c>
      <c r="C21" s="60">
        <v>1434</v>
      </c>
      <c r="D21" s="63" t="s">
        <v>82</v>
      </c>
      <c r="E21" s="66" t="s">
        <v>184</v>
      </c>
      <c r="F21" s="54">
        <v>0.24166666666666667</v>
      </c>
      <c r="G21" s="20" t="s">
        <v>146</v>
      </c>
      <c r="H21" s="54">
        <v>0.41111111111111115</v>
      </c>
      <c r="I21" s="20" t="s">
        <v>147</v>
      </c>
      <c r="J21" s="54">
        <v>0.41111111111111115</v>
      </c>
      <c r="K21" s="20" t="s">
        <v>148</v>
      </c>
      <c r="L21" s="54">
        <v>0.42152777777777778</v>
      </c>
      <c r="M21" s="20" t="s">
        <v>149</v>
      </c>
      <c r="N21" s="54">
        <v>0.15277777777777776</v>
      </c>
      <c r="O21" s="20" t="s">
        <v>150</v>
      </c>
      <c r="P21" s="54">
        <v>0.1986111111111111</v>
      </c>
      <c r="Q21" s="20" t="s">
        <v>151</v>
      </c>
      <c r="R21" s="19" t="s">
        <v>173</v>
      </c>
      <c r="S21" s="19">
        <v>14</v>
      </c>
      <c r="T21" s="18">
        <f t="shared" si="0"/>
        <v>9</v>
      </c>
      <c r="V21">
        <v>14</v>
      </c>
      <c r="W21" s="36">
        <v>9</v>
      </c>
    </row>
    <row r="22" spans="1:23" ht="21" x14ac:dyDescent="0.35">
      <c r="A22" s="32">
        <v>15</v>
      </c>
      <c r="B22" s="59" t="s">
        <v>68</v>
      </c>
      <c r="C22" s="60" t="s">
        <v>72</v>
      </c>
      <c r="D22" s="63" t="s">
        <v>83</v>
      </c>
      <c r="E22" s="66" t="s">
        <v>183</v>
      </c>
      <c r="F22" s="54">
        <v>0.20486111111111113</v>
      </c>
      <c r="G22" s="20" t="s">
        <v>152</v>
      </c>
      <c r="H22" s="54">
        <v>0.40972222222222227</v>
      </c>
      <c r="I22" s="20" t="s">
        <v>153</v>
      </c>
      <c r="J22" s="54">
        <v>0.36041666666666666</v>
      </c>
      <c r="K22" s="20" t="s">
        <v>154</v>
      </c>
      <c r="L22" s="54">
        <v>0.41041666666666665</v>
      </c>
      <c r="M22" s="20" t="s">
        <v>155</v>
      </c>
      <c r="N22" s="54">
        <v>0</v>
      </c>
      <c r="O22" s="20" t="s">
        <v>105</v>
      </c>
      <c r="P22" s="54">
        <v>0</v>
      </c>
      <c r="Q22" s="20" t="s">
        <v>105</v>
      </c>
      <c r="R22" s="19" t="s">
        <v>174</v>
      </c>
      <c r="S22" s="19">
        <v>15</v>
      </c>
      <c r="T22" s="18">
        <f t="shared" si="0"/>
        <v>8</v>
      </c>
      <c r="V22">
        <v>15</v>
      </c>
      <c r="W22" s="36">
        <v>8</v>
      </c>
    </row>
    <row r="23" spans="1:23" ht="21" x14ac:dyDescent="0.35">
      <c r="A23" s="32">
        <v>16</v>
      </c>
      <c r="B23" s="59" t="s">
        <v>69</v>
      </c>
      <c r="C23" s="60" t="s">
        <v>73</v>
      </c>
      <c r="D23" s="63" t="s">
        <v>84</v>
      </c>
      <c r="E23" s="66" t="s">
        <v>185</v>
      </c>
      <c r="F23" s="54">
        <v>0.12083333333333333</v>
      </c>
      <c r="G23" s="20" t="s">
        <v>156</v>
      </c>
      <c r="H23" s="54">
        <v>0.29791666666666666</v>
      </c>
      <c r="I23" s="20" t="s">
        <v>157</v>
      </c>
      <c r="J23" s="54">
        <v>8.5416666666666655E-2</v>
      </c>
      <c r="K23" s="20" t="s">
        <v>158</v>
      </c>
      <c r="L23" s="54">
        <v>4.9305555555555554E-2</v>
      </c>
      <c r="M23" s="20" t="s">
        <v>159</v>
      </c>
      <c r="N23" s="54">
        <v>0</v>
      </c>
      <c r="O23" s="20" t="s">
        <v>105</v>
      </c>
      <c r="P23" s="54">
        <v>0</v>
      </c>
      <c r="Q23" s="20" t="s">
        <v>105</v>
      </c>
      <c r="R23" s="19" t="s">
        <v>175</v>
      </c>
      <c r="S23" s="19">
        <v>16</v>
      </c>
      <c r="T23" s="18">
        <f t="shared" si="0"/>
        <v>7</v>
      </c>
      <c r="V23">
        <v>16</v>
      </c>
      <c r="W23" s="36">
        <v>7</v>
      </c>
    </row>
    <row r="24" spans="1:23" ht="21" x14ac:dyDescent="0.35">
      <c r="A24" s="4"/>
      <c r="B24" s="33"/>
      <c r="C24" s="61"/>
      <c r="D24" s="64"/>
      <c r="E24" s="27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/>
      <c r="S24" s="19"/>
      <c r="T24" s="18"/>
      <c r="V24">
        <v>17</v>
      </c>
      <c r="W24" s="36">
        <v>6</v>
      </c>
    </row>
    <row r="25" spans="1:23" ht="21" x14ac:dyDescent="0.35">
      <c r="A25" s="4"/>
      <c r="B25" s="33"/>
      <c r="C25" s="61"/>
      <c r="D25" s="64"/>
      <c r="E25" s="27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9"/>
      <c r="S25" s="19"/>
      <c r="T25" s="18"/>
      <c r="V25">
        <v>18</v>
      </c>
      <c r="W25" s="36">
        <v>5</v>
      </c>
    </row>
    <row r="26" spans="1:23" ht="21" x14ac:dyDescent="0.35">
      <c r="A26" s="4"/>
      <c r="B26" s="33"/>
      <c r="C26" s="61"/>
      <c r="D26" s="64"/>
      <c r="E26" s="27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/>
      <c r="S26" s="19"/>
      <c r="T26" s="18"/>
      <c r="V26">
        <v>19</v>
      </c>
      <c r="W26" s="36">
        <v>4</v>
      </c>
    </row>
    <row r="27" spans="1:23" ht="21" x14ac:dyDescent="0.35">
      <c r="A27" s="4"/>
      <c r="B27" s="33"/>
      <c r="C27" s="61"/>
      <c r="D27" s="64"/>
      <c r="E27" s="27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18"/>
      <c r="V27">
        <v>20</v>
      </c>
      <c r="W27" s="36">
        <v>3</v>
      </c>
    </row>
    <row r="28" spans="1:23" ht="21" x14ac:dyDescent="0.35">
      <c r="A28" s="4"/>
      <c r="B28" s="33"/>
      <c r="C28" s="61"/>
      <c r="D28" s="64"/>
      <c r="E28" s="27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9"/>
      <c r="S28" s="19"/>
      <c r="T28" s="18"/>
      <c r="V28">
        <v>21</v>
      </c>
      <c r="W28" s="36">
        <v>2</v>
      </c>
    </row>
    <row r="29" spans="1:23" x14ac:dyDescent="0.35">
      <c r="V29">
        <v>22</v>
      </c>
      <c r="W29" s="36">
        <v>1</v>
      </c>
    </row>
    <row r="30" spans="1:23" x14ac:dyDescent="0.35">
      <c r="W30" s="36"/>
    </row>
    <row r="31" spans="1:23" x14ac:dyDescent="0.35">
      <c r="W31" s="36"/>
    </row>
    <row r="32" spans="1:23" x14ac:dyDescent="0.35">
      <c r="W32" s="36"/>
    </row>
  </sheetData>
  <mergeCells count="16">
    <mergeCell ref="A7:S7"/>
    <mergeCell ref="A3:T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R5:R6"/>
    <mergeCell ref="S5:S6"/>
    <mergeCell ref="T5:T6"/>
    <mergeCell ref="P5:Q5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A7" zoomScale="80" zoomScaleNormal="80" workbookViewId="0">
      <selection activeCell="T8" sqref="T8"/>
    </sheetView>
  </sheetViews>
  <sheetFormatPr baseColWidth="10" defaultRowHeight="15.5" x14ac:dyDescent="0.35"/>
  <cols>
    <col min="1" max="1" width="14.26953125" style="1" customWidth="1"/>
    <col min="2" max="2" width="39.26953125" style="1" bestFit="1" customWidth="1"/>
    <col min="3" max="3" width="16.54296875" style="58" bestFit="1" customWidth="1"/>
    <col min="4" max="4" width="25.26953125" style="58" bestFit="1" customWidth="1"/>
    <col min="5" max="5" width="11.7265625" style="1" bestFit="1" customWidth="1"/>
    <col min="6" max="6" width="13.54296875" style="13" hidden="1" customWidth="1"/>
    <col min="7" max="7" width="9.1796875" style="13" customWidth="1"/>
    <col min="8" max="8" width="13.1796875" style="12" hidden="1" customWidth="1"/>
    <col min="9" max="9" width="10.453125" style="12" customWidth="1"/>
    <col min="10" max="10" width="13.1796875" style="12" hidden="1" customWidth="1"/>
    <col min="11" max="11" width="10.453125" style="12" customWidth="1"/>
    <col min="12" max="12" width="13.54296875" style="12" hidden="1" customWidth="1"/>
    <col min="13" max="13" width="10.453125" style="12" customWidth="1"/>
    <col min="14" max="14" width="13.1796875" style="12" hidden="1" customWidth="1"/>
    <col min="15" max="15" width="10.453125" style="12" customWidth="1"/>
    <col min="16" max="16" width="14.453125" hidden="1" customWidth="1"/>
    <col min="19" max="19" width="12" bestFit="1" customWidth="1"/>
  </cols>
  <sheetData>
    <row r="1" spans="1:23" x14ac:dyDescent="0.35">
      <c r="F1" s="14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.5" customHeight="1" thickTop="1" x14ac:dyDescent="0.25">
      <c r="A3" s="169" t="s">
        <v>47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1"/>
    </row>
    <row r="4" spans="1:23" ht="15.75" customHeight="1" x14ac:dyDescent="0.2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4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32">
        <v>1</v>
      </c>
      <c r="B8" s="24" t="s">
        <v>190</v>
      </c>
      <c r="C8" s="68">
        <f>VLOOKUP(A8,'Clasificación  liga'!$B$10:$E$45,3)</f>
        <v>2473</v>
      </c>
      <c r="D8" s="68" t="str">
        <f>VLOOKUP(A8,'Clasificación  liga'!$B$10:$E$45,4)</f>
        <v>LOS BUITRES</v>
      </c>
      <c r="E8" s="66" t="s">
        <v>212</v>
      </c>
      <c r="F8" s="20"/>
      <c r="G8" s="20">
        <v>514.70000000000005</v>
      </c>
      <c r="H8" s="20"/>
      <c r="I8" s="20">
        <v>1000</v>
      </c>
      <c r="J8" s="20"/>
      <c r="K8" s="20">
        <v>1000</v>
      </c>
      <c r="L8" s="20"/>
      <c r="M8" s="20">
        <v>1000</v>
      </c>
      <c r="N8" s="20"/>
      <c r="O8" s="20">
        <v>1000</v>
      </c>
      <c r="P8" s="20"/>
      <c r="Q8" s="20">
        <v>1000</v>
      </c>
      <c r="R8" s="19">
        <v>5000</v>
      </c>
      <c r="S8" s="19">
        <v>1</v>
      </c>
      <c r="T8" s="18">
        <f>VLOOKUP(S8,$V$8:$W$29,2)</f>
        <v>25</v>
      </c>
      <c r="V8" s="67">
        <v>1</v>
      </c>
      <c r="W8" s="36">
        <v>25</v>
      </c>
    </row>
    <row r="9" spans="1:23" ht="21" x14ac:dyDescent="0.35">
      <c r="A9" s="32">
        <v>5</v>
      </c>
      <c r="B9" s="33" t="s">
        <v>191</v>
      </c>
      <c r="C9" s="68">
        <f>VLOOKUP(A9,'Clasificación  liga'!$B$10:$E$45,3)</f>
        <v>1761</v>
      </c>
      <c r="D9" s="68" t="str">
        <f>VLOOKUP(A9,'Clasificación  liga'!$B$10:$E$45,4)</f>
        <v>GRUPO HALCóN DE VELEROS</v>
      </c>
      <c r="E9" s="66" t="s">
        <v>213</v>
      </c>
      <c r="F9" s="20"/>
      <c r="G9" s="20">
        <v>0</v>
      </c>
      <c r="H9" s="20"/>
      <c r="I9" s="20">
        <v>1000</v>
      </c>
      <c r="J9" s="20"/>
      <c r="K9" s="20">
        <v>1000</v>
      </c>
      <c r="L9" s="20"/>
      <c r="M9" s="20">
        <v>1000</v>
      </c>
      <c r="N9" s="20"/>
      <c r="O9" s="20">
        <v>1000</v>
      </c>
      <c r="P9" s="20"/>
      <c r="Q9" s="20">
        <v>994.4</v>
      </c>
      <c r="R9" s="19">
        <v>4994.3999999999996</v>
      </c>
      <c r="S9" s="19">
        <v>2</v>
      </c>
      <c r="T9" s="18">
        <f t="shared" ref="T9:T28" si="0">VLOOKUP(S9,$V$8:$W$29,2)</f>
        <v>23</v>
      </c>
      <c r="V9" s="67">
        <v>2</v>
      </c>
      <c r="W9" s="36">
        <v>23</v>
      </c>
    </row>
    <row r="10" spans="1:23" ht="21" x14ac:dyDescent="0.35">
      <c r="A10" s="32">
        <v>2</v>
      </c>
      <c r="B10" s="33" t="s">
        <v>30</v>
      </c>
      <c r="C10" s="68">
        <f>VLOOKUP(A10,'Clasificación  liga'!$B$10:$E$45,3)</f>
        <v>1774</v>
      </c>
      <c r="D10" s="68" t="str">
        <f>VLOOKUP(A10,'Clasificación  liga'!$B$10:$E$45,4)</f>
        <v>GRUPO HALCóN DE VELEROS RC</v>
      </c>
      <c r="E10" s="66" t="s">
        <v>214</v>
      </c>
      <c r="F10" s="20"/>
      <c r="G10" s="20">
        <v>1000</v>
      </c>
      <c r="H10" s="20"/>
      <c r="I10" s="20">
        <v>997.9</v>
      </c>
      <c r="J10" s="20"/>
      <c r="K10" s="20">
        <v>956.9</v>
      </c>
      <c r="L10" s="20"/>
      <c r="M10" s="20">
        <v>925.1</v>
      </c>
      <c r="N10" s="20"/>
      <c r="O10" s="20">
        <v>1000</v>
      </c>
      <c r="P10" s="20"/>
      <c r="Q10" s="20">
        <v>1000</v>
      </c>
      <c r="R10" s="19">
        <v>4954.8</v>
      </c>
      <c r="S10" s="19">
        <v>3</v>
      </c>
      <c r="T10" s="18">
        <f t="shared" si="0"/>
        <v>20</v>
      </c>
      <c r="V10" s="67">
        <v>3</v>
      </c>
      <c r="W10" s="36">
        <v>20</v>
      </c>
    </row>
    <row r="11" spans="1:23" ht="21" x14ac:dyDescent="0.35">
      <c r="A11" s="32">
        <v>17</v>
      </c>
      <c r="B11" s="33" t="s">
        <v>192</v>
      </c>
      <c r="C11" s="68">
        <f>VLOOKUP(A11,'Clasificación  liga'!$B$10:$E$45,3)</f>
        <v>4697</v>
      </c>
      <c r="D11" s="68" t="str">
        <f>VLOOKUP(A11,'Clasificación  liga'!$B$10:$E$45,4)</f>
        <v>GRUPO HALCON DE VELEROS</v>
      </c>
      <c r="E11" s="66" t="s">
        <v>215</v>
      </c>
      <c r="F11" s="20"/>
      <c r="G11" s="20">
        <v>930.2</v>
      </c>
      <c r="H11" s="20"/>
      <c r="I11" s="20">
        <v>941.8</v>
      </c>
      <c r="J11" s="20"/>
      <c r="K11" s="20">
        <v>842.3</v>
      </c>
      <c r="L11" s="20"/>
      <c r="M11" s="20">
        <v>539.5</v>
      </c>
      <c r="N11" s="20"/>
      <c r="O11" s="20">
        <v>979.6</v>
      </c>
      <c r="P11" s="20"/>
      <c r="Q11" s="20">
        <v>1000</v>
      </c>
      <c r="R11" s="19">
        <v>4693.8999999999996</v>
      </c>
      <c r="S11" s="19">
        <v>4</v>
      </c>
      <c r="T11" s="18">
        <f t="shared" si="0"/>
        <v>19</v>
      </c>
      <c r="V11" s="67">
        <v>4</v>
      </c>
      <c r="W11" s="36">
        <v>19</v>
      </c>
    </row>
    <row r="12" spans="1:23" ht="21" x14ac:dyDescent="0.35">
      <c r="A12" s="32">
        <v>18</v>
      </c>
      <c r="B12" s="33" t="s">
        <v>193</v>
      </c>
      <c r="C12" s="68" t="str">
        <f>VLOOKUP(A12,'Clasificación  liga'!$B$10:$E$45,3)</f>
        <v>FAM1723</v>
      </c>
      <c r="D12" s="68" t="str">
        <f>VLOOKUP(A12,'Clasificación  liga'!$B$10:$E$45,4)</f>
        <v>GRUPO HALCON DE VELEROS</v>
      </c>
      <c r="E12" s="66" t="s">
        <v>216</v>
      </c>
      <c r="F12" s="20"/>
      <c r="G12" s="20">
        <v>850.4</v>
      </c>
      <c r="H12" s="20"/>
      <c r="I12" s="20">
        <v>885.3</v>
      </c>
      <c r="J12" s="20"/>
      <c r="K12" s="20">
        <v>919.5</v>
      </c>
      <c r="L12" s="20"/>
      <c r="M12" s="20">
        <v>959</v>
      </c>
      <c r="N12" s="20"/>
      <c r="O12" s="20">
        <v>866.7</v>
      </c>
      <c r="P12" s="20"/>
      <c r="Q12" s="20">
        <v>991.3</v>
      </c>
      <c r="R12" s="19">
        <v>4621.8</v>
      </c>
      <c r="S12" s="19">
        <v>5</v>
      </c>
      <c r="T12" s="18">
        <f t="shared" si="0"/>
        <v>18</v>
      </c>
      <c r="V12" s="67">
        <v>5</v>
      </c>
      <c r="W12" s="36">
        <v>18</v>
      </c>
    </row>
    <row r="13" spans="1:23" ht="21" x14ac:dyDescent="0.35">
      <c r="A13" s="32">
        <v>19</v>
      </c>
      <c r="B13" s="33" t="s">
        <v>194</v>
      </c>
      <c r="C13" s="68">
        <f>VLOOKUP(A13,'Clasificación  liga'!$B$10:$E$45,3)</f>
        <v>7055</v>
      </c>
      <c r="D13" s="68" t="str">
        <f>VLOOKUP(A13,'Clasificación  liga'!$B$10:$E$45,4)</f>
        <v>CASH</v>
      </c>
      <c r="E13" s="53" t="s">
        <v>210</v>
      </c>
      <c r="F13" s="20"/>
      <c r="G13" s="20">
        <v>921.6</v>
      </c>
      <c r="H13" s="20"/>
      <c r="I13" s="20">
        <v>798.2</v>
      </c>
      <c r="J13" s="20"/>
      <c r="K13" s="20">
        <v>363.9</v>
      </c>
      <c r="L13" s="20"/>
      <c r="M13" s="20">
        <v>1000</v>
      </c>
      <c r="N13" s="20"/>
      <c r="O13" s="20">
        <v>848</v>
      </c>
      <c r="P13" s="20"/>
      <c r="Q13" s="20">
        <v>987.4</v>
      </c>
      <c r="R13" s="19">
        <v>4555.2</v>
      </c>
      <c r="S13" s="19">
        <v>6</v>
      </c>
      <c r="T13" s="18">
        <f t="shared" si="0"/>
        <v>17</v>
      </c>
      <c r="V13" s="67">
        <v>6</v>
      </c>
      <c r="W13" s="36">
        <v>17</v>
      </c>
    </row>
    <row r="14" spans="1:23" ht="21" x14ac:dyDescent="0.35">
      <c r="A14" s="32">
        <v>20</v>
      </c>
      <c r="B14" s="33" t="s">
        <v>195</v>
      </c>
      <c r="C14" s="68">
        <f>VLOOKUP(A14,'Clasificación  liga'!$B$10:$E$45,3)</f>
        <v>0</v>
      </c>
      <c r="D14" s="68">
        <f>VLOOKUP(A14,'Clasificación  liga'!$B$10:$E$45,4)</f>
        <v>0</v>
      </c>
      <c r="E14" s="66" t="s">
        <v>217</v>
      </c>
      <c r="F14" s="20"/>
      <c r="G14" s="20">
        <v>516.5</v>
      </c>
      <c r="H14" s="20"/>
      <c r="I14" s="20">
        <v>871.6</v>
      </c>
      <c r="J14" s="20"/>
      <c r="K14" s="20">
        <v>887.9</v>
      </c>
      <c r="L14" s="20"/>
      <c r="M14" s="20">
        <v>915.6</v>
      </c>
      <c r="N14" s="20"/>
      <c r="O14" s="20">
        <v>984.9</v>
      </c>
      <c r="P14" s="20"/>
      <c r="Q14" s="20">
        <v>969.8</v>
      </c>
      <c r="R14" s="19">
        <v>4529.8</v>
      </c>
      <c r="S14" s="19">
        <v>7</v>
      </c>
      <c r="T14" s="18">
        <f t="shared" si="0"/>
        <v>16</v>
      </c>
      <c r="V14" s="67">
        <v>7</v>
      </c>
      <c r="W14" s="36">
        <v>16</v>
      </c>
    </row>
    <row r="15" spans="1:23" ht="21" x14ac:dyDescent="0.35">
      <c r="A15" s="32">
        <v>8</v>
      </c>
      <c r="B15" s="33" t="s">
        <v>196</v>
      </c>
      <c r="C15" s="68">
        <f>VLOOKUP(A15,'Clasificación  liga'!$B$10:$E$45,3)</f>
        <v>1227</v>
      </c>
      <c r="D15" s="68" t="str">
        <f>VLOOKUP(A15,'Clasificación  liga'!$B$10:$E$45,4)</f>
        <v>AKIRU</v>
      </c>
      <c r="E15" s="66" t="s">
        <v>218</v>
      </c>
      <c r="F15" s="20"/>
      <c r="G15" s="20">
        <v>890.5</v>
      </c>
      <c r="H15" s="20"/>
      <c r="I15" s="20">
        <v>858.9</v>
      </c>
      <c r="J15" s="20"/>
      <c r="K15" s="20">
        <v>892.6</v>
      </c>
      <c r="L15" s="20"/>
      <c r="M15" s="20">
        <v>851.5</v>
      </c>
      <c r="N15" s="20"/>
      <c r="O15" s="20">
        <v>1000</v>
      </c>
      <c r="P15" s="20"/>
      <c r="Q15" s="20">
        <v>652.79999999999995</v>
      </c>
      <c r="R15" s="19">
        <v>4493.5</v>
      </c>
      <c r="S15" s="19">
        <v>8</v>
      </c>
      <c r="T15" s="18">
        <f t="shared" si="0"/>
        <v>15</v>
      </c>
      <c r="V15" s="67">
        <v>8</v>
      </c>
      <c r="W15" s="36">
        <v>15</v>
      </c>
    </row>
    <row r="16" spans="1:23" ht="21" x14ac:dyDescent="0.35">
      <c r="A16" s="32">
        <v>21</v>
      </c>
      <c r="B16" s="33" t="s">
        <v>197</v>
      </c>
      <c r="C16" s="68">
        <f>VLOOKUP(A16,'Clasificación  liga'!$B$10:$E$45,3)</f>
        <v>0</v>
      </c>
      <c r="D16" s="68">
        <f>VLOOKUP(A16,'Clasificación  liga'!$B$10:$E$45,4)</f>
        <v>0</v>
      </c>
      <c r="E16" s="65" t="s">
        <v>210</v>
      </c>
      <c r="F16" s="20"/>
      <c r="G16" s="20">
        <v>729.3</v>
      </c>
      <c r="H16" s="20"/>
      <c r="I16" s="20">
        <v>988.3</v>
      </c>
      <c r="J16" s="20"/>
      <c r="K16" s="20">
        <v>951.6</v>
      </c>
      <c r="L16" s="20"/>
      <c r="M16" s="20">
        <v>631.6</v>
      </c>
      <c r="N16" s="20"/>
      <c r="O16" s="20">
        <v>932.2</v>
      </c>
      <c r="P16" s="20"/>
      <c r="Q16" s="20">
        <v>961</v>
      </c>
      <c r="R16" s="19">
        <v>4462.3999999999996</v>
      </c>
      <c r="S16" s="19">
        <v>9</v>
      </c>
      <c r="T16" s="18">
        <f t="shared" si="0"/>
        <v>14</v>
      </c>
      <c r="V16" s="67">
        <v>9</v>
      </c>
      <c r="W16" s="36">
        <v>14</v>
      </c>
    </row>
    <row r="17" spans="1:23" ht="21" x14ac:dyDescent="0.35">
      <c r="A17" s="32">
        <v>4</v>
      </c>
      <c r="B17" s="33" t="s">
        <v>198</v>
      </c>
      <c r="C17" s="68" t="str">
        <f>VLOOKUP(A17,'Clasificación  liga'!$B$10:$E$45,3)</f>
        <v>FAM2086</v>
      </c>
      <c r="D17" s="68" t="str">
        <f>VLOOKUP(A17,'Clasificación  liga'!$B$10:$E$45,4)</f>
        <v>PETIRROJO</v>
      </c>
      <c r="E17" s="66" t="s">
        <v>219</v>
      </c>
      <c r="F17" s="20"/>
      <c r="G17" s="20">
        <v>747.9</v>
      </c>
      <c r="H17" s="20"/>
      <c r="I17" s="20">
        <v>1000</v>
      </c>
      <c r="J17" s="20"/>
      <c r="K17" s="20">
        <v>841.5</v>
      </c>
      <c r="L17" s="20"/>
      <c r="M17" s="20">
        <v>910.5</v>
      </c>
      <c r="N17" s="20"/>
      <c r="O17" s="20">
        <v>218.7</v>
      </c>
      <c r="P17" s="20"/>
      <c r="Q17" s="20">
        <v>929</v>
      </c>
      <c r="R17" s="19">
        <v>4428.8999999999996</v>
      </c>
      <c r="S17" s="19">
        <v>10</v>
      </c>
      <c r="T17" s="18">
        <f t="shared" si="0"/>
        <v>13</v>
      </c>
      <c r="V17" s="67">
        <v>10</v>
      </c>
      <c r="W17" s="36">
        <v>13</v>
      </c>
    </row>
    <row r="18" spans="1:23" ht="21" x14ac:dyDescent="0.35">
      <c r="A18" s="32">
        <v>13</v>
      </c>
      <c r="B18" s="33" t="s">
        <v>199</v>
      </c>
      <c r="C18" s="68">
        <f>VLOOKUP(A18,'Clasificación  liga'!$B$10:$E$45,3)</f>
        <v>2607</v>
      </c>
      <c r="D18" s="68" t="str">
        <f>VLOOKUP(A18,'Clasificación  liga'!$B$10:$E$45,4)</f>
        <v>RC TORREJóN DE LA CALZADA</v>
      </c>
      <c r="E18" s="66" t="s">
        <v>220</v>
      </c>
      <c r="F18" s="20"/>
      <c r="G18" s="20">
        <v>1000</v>
      </c>
      <c r="H18" s="20"/>
      <c r="I18" s="20">
        <v>843.2</v>
      </c>
      <c r="J18" s="20"/>
      <c r="K18" s="20">
        <v>903.3</v>
      </c>
      <c r="L18" s="20"/>
      <c r="M18" s="20">
        <v>705.4</v>
      </c>
      <c r="N18" s="20"/>
      <c r="O18" s="20">
        <v>835.2</v>
      </c>
      <c r="P18" s="20"/>
      <c r="Q18" s="20">
        <v>932</v>
      </c>
      <c r="R18" s="19">
        <v>4413.7</v>
      </c>
      <c r="S18" s="19">
        <v>11</v>
      </c>
      <c r="T18" s="18">
        <f t="shared" si="0"/>
        <v>12</v>
      </c>
      <c r="V18" s="67">
        <v>11</v>
      </c>
      <c r="W18" s="36">
        <v>12</v>
      </c>
    </row>
    <row r="19" spans="1:23" ht="21" x14ac:dyDescent="0.35">
      <c r="A19" s="32">
        <v>14</v>
      </c>
      <c r="B19" s="33" t="s">
        <v>200</v>
      </c>
      <c r="C19" s="68">
        <f>VLOOKUP(A19,'Clasificación  liga'!$B$10:$E$45,3)</f>
        <v>1434</v>
      </c>
      <c r="D19" s="68" t="str">
        <f>VLOOKUP(A19,'Clasificación  liga'!$B$10:$E$45,4)</f>
        <v>ALCAUDON</v>
      </c>
      <c r="E19" s="66" t="s">
        <v>221</v>
      </c>
      <c r="F19" s="20"/>
      <c r="G19" s="20">
        <v>893.1</v>
      </c>
      <c r="H19" s="20"/>
      <c r="I19" s="20">
        <v>785.3</v>
      </c>
      <c r="J19" s="20"/>
      <c r="K19" s="20">
        <v>857.1</v>
      </c>
      <c r="L19" s="20"/>
      <c r="M19" s="20">
        <v>859.2</v>
      </c>
      <c r="N19" s="20"/>
      <c r="O19" s="20">
        <v>885.9</v>
      </c>
      <c r="P19" s="20"/>
      <c r="Q19" s="20">
        <v>904.3</v>
      </c>
      <c r="R19" s="19">
        <v>4399.6000000000004</v>
      </c>
      <c r="S19" s="19">
        <v>12</v>
      </c>
      <c r="T19" s="18">
        <f t="shared" si="0"/>
        <v>11</v>
      </c>
      <c r="V19" s="67">
        <v>12</v>
      </c>
      <c r="W19" s="36">
        <v>11</v>
      </c>
    </row>
    <row r="20" spans="1:23" ht="21" x14ac:dyDescent="0.35">
      <c r="A20" s="32">
        <v>7</v>
      </c>
      <c r="B20" s="33" t="s">
        <v>201</v>
      </c>
      <c r="C20" s="68">
        <f>VLOOKUP(A20,'Clasificación  liga'!$B$10:$E$45,3)</f>
        <v>6390</v>
      </c>
      <c r="D20" s="68" t="str">
        <f>VLOOKUP(A20,'Clasificación  liga'!$B$10:$E$45,4)</f>
        <v>GRUPO HALCON DE VELEROS</v>
      </c>
      <c r="E20" s="66" t="s">
        <v>222</v>
      </c>
      <c r="F20" s="20"/>
      <c r="G20" s="20">
        <v>831</v>
      </c>
      <c r="H20" s="20"/>
      <c r="I20" s="20">
        <v>487.1</v>
      </c>
      <c r="J20" s="20"/>
      <c r="K20" s="20">
        <v>856.9</v>
      </c>
      <c r="L20" s="20"/>
      <c r="M20" s="20">
        <v>949.6</v>
      </c>
      <c r="N20" s="20"/>
      <c r="O20" s="20">
        <v>720.5</v>
      </c>
      <c r="P20" s="20"/>
      <c r="Q20" s="20">
        <v>922.8</v>
      </c>
      <c r="R20" s="19">
        <v>4280.8</v>
      </c>
      <c r="S20" s="19">
        <v>13</v>
      </c>
      <c r="T20" s="18">
        <f t="shared" si="0"/>
        <v>10</v>
      </c>
      <c r="V20" s="67">
        <v>13</v>
      </c>
      <c r="W20" s="36">
        <v>10</v>
      </c>
    </row>
    <row r="21" spans="1:23" ht="21" x14ac:dyDescent="0.35">
      <c r="A21" s="32">
        <v>22</v>
      </c>
      <c r="B21" s="33" t="s">
        <v>202</v>
      </c>
      <c r="C21" s="68">
        <f>VLOOKUP(A21,'Clasificación  liga'!$B$10:$E$45,3)</f>
        <v>0</v>
      </c>
      <c r="D21" s="68">
        <f>VLOOKUP(A21,'Clasificación  liga'!$B$10:$E$45,4)</f>
        <v>0</v>
      </c>
      <c r="E21" s="65" t="s">
        <v>211</v>
      </c>
      <c r="F21" s="20"/>
      <c r="G21" s="20">
        <v>802.6</v>
      </c>
      <c r="H21" s="20"/>
      <c r="I21" s="20">
        <v>807</v>
      </c>
      <c r="J21" s="20"/>
      <c r="K21" s="20">
        <v>857.7</v>
      </c>
      <c r="L21" s="20"/>
      <c r="M21" s="20">
        <v>860.7</v>
      </c>
      <c r="N21" s="20"/>
      <c r="O21" s="20">
        <v>680.4</v>
      </c>
      <c r="P21" s="20"/>
      <c r="Q21" s="20">
        <v>861.9</v>
      </c>
      <c r="R21" s="19">
        <v>4189.8999999999996</v>
      </c>
      <c r="S21" s="19">
        <v>14</v>
      </c>
      <c r="T21" s="18">
        <f t="shared" si="0"/>
        <v>9</v>
      </c>
      <c r="V21" s="67">
        <v>14</v>
      </c>
      <c r="W21" s="36">
        <v>9</v>
      </c>
    </row>
    <row r="22" spans="1:23" ht="21" x14ac:dyDescent="0.35">
      <c r="A22" s="32">
        <v>23</v>
      </c>
      <c r="B22" s="33" t="s">
        <v>203</v>
      </c>
      <c r="C22" s="68" t="str">
        <f>VLOOKUP(A22,'Clasificación  liga'!$B$10:$E$45,3)</f>
        <v>018-24313071</v>
      </c>
      <c r="D22" s="68" t="str">
        <f>VLOOKUP(A22,'Clasificación  liga'!$B$10:$E$45,4)</f>
        <v>TORRE CASINOS</v>
      </c>
      <c r="E22" s="65" t="s">
        <v>210</v>
      </c>
      <c r="F22" s="20"/>
      <c r="G22" s="20">
        <v>767.6</v>
      </c>
      <c r="H22" s="20"/>
      <c r="I22" s="20">
        <v>951.3</v>
      </c>
      <c r="J22" s="20"/>
      <c r="K22" s="20">
        <v>291</v>
      </c>
      <c r="L22" s="20"/>
      <c r="M22" s="20">
        <v>907.5</v>
      </c>
      <c r="N22" s="20"/>
      <c r="O22" s="20">
        <v>581</v>
      </c>
      <c r="P22" s="20"/>
      <c r="Q22" s="20">
        <v>932.8</v>
      </c>
      <c r="R22" s="19">
        <v>4140.2</v>
      </c>
      <c r="S22" s="19">
        <v>15</v>
      </c>
      <c r="T22" s="18">
        <f t="shared" si="0"/>
        <v>8</v>
      </c>
      <c r="V22" s="67">
        <v>15</v>
      </c>
      <c r="W22" s="36">
        <v>8</v>
      </c>
    </row>
    <row r="23" spans="1:23" ht="21" x14ac:dyDescent="0.35">
      <c r="A23" s="32">
        <v>24</v>
      </c>
      <c r="B23" s="33" t="s">
        <v>204</v>
      </c>
      <c r="C23" s="68">
        <f>VLOOKUP(A23,'Clasificación  liga'!$B$10:$E$45,3)</f>
        <v>0</v>
      </c>
      <c r="D23" s="68">
        <f>VLOOKUP(A23,'Clasificación  liga'!$B$10:$E$45,4)</f>
        <v>0</v>
      </c>
      <c r="E23" s="65" t="s">
        <v>210</v>
      </c>
      <c r="F23" s="20"/>
      <c r="G23" s="20">
        <v>969</v>
      </c>
      <c r="H23" s="20"/>
      <c r="I23" s="20">
        <v>978.9</v>
      </c>
      <c r="J23" s="20"/>
      <c r="K23" s="20">
        <v>608.20000000000005</v>
      </c>
      <c r="L23" s="20"/>
      <c r="M23" s="20">
        <v>847.8</v>
      </c>
      <c r="N23" s="20"/>
      <c r="O23" s="20">
        <v>571.29999999999995</v>
      </c>
      <c r="P23" s="20"/>
      <c r="Q23" s="20">
        <v>625.6</v>
      </c>
      <c r="R23" s="19">
        <v>4029.5</v>
      </c>
      <c r="S23" s="19">
        <v>16</v>
      </c>
      <c r="T23" s="18">
        <f t="shared" si="0"/>
        <v>7</v>
      </c>
      <c r="V23" s="67">
        <v>16</v>
      </c>
      <c r="W23" s="36">
        <v>7</v>
      </c>
    </row>
    <row r="24" spans="1:23" ht="21" x14ac:dyDescent="0.35">
      <c r="A24" s="32">
        <v>25</v>
      </c>
      <c r="B24" s="33" t="s">
        <v>205</v>
      </c>
      <c r="C24" s="68" t="str">
        <f>VLOOKUP(A24,'Clasificación  liga'!$B$10:$E$45,3)</f>
        <v>FAM1696</v>
      </c>
      <c r="D24" s="68" t="str">
        <f>VLOOKUP(A24,'Clasificación  liga'!$B$10:$E$45,4)</f>
        <v>GRUPO HALCON DE VELEROS</v>
      </c>
      <c r="E24" s="66" t="s">
        <v>223</v>
      </c>
      <c r="F24" s="20"/>
      <c r="G24" s="20">
        <v>1000</v>
      </c>
      <c r="H24" s="20"/>
      <c r="I24" s="20">
        <v>896.6</v>
      </c>
      <c r="J24" s="20"/>
      <c r="K24" s="20">
        <v>273.7</v>
      </c>
      <c r="L24" s="20"/>
      <c r="M24" s="20">
        <v>914.8</v>
      </c>
      <c r="N24" s="20"/>
      <c r="O24" s="20">
        <v>794</v>
      </c>
      <c r="P24" s="20"/>
      <c r="Q24" s="20">
        <v>242.6</v>
      </c>
      <c r="R24" s="19">
        <v>3879.1</v>
      </c>
      <c r="S24" s="19">
        <v>17</v>
      </c>
      <c r="T24" s="18">
        <f t="shared" si="0"/>
        <v>6</v>
      </c>
      <c r="V24" s="67">
        <v>17</v>
      </c>
      <c r="W24" s="36">
        <v>6</v>
      </c>
    </row>
    <row r="25" spans="1:23" ht="21" x14ac:dyDescent="0.35">
      <c r="A25" s="32">
        <v>26</v>
      </c>
      <c r="B25" s="33" t="s">
        <v>206</v>
      </c>
      <c r="C25" s="68" t="str">
        <f>VLOOKUP(A25,'Clasificación  liga'!$B$10:$E$45,3)</f>
        <v>L.2017.0508</v>
      </c>
      <c r="D25" s="68" t="str">
        <f>VLOOKUP(A25,'Clasificación  liga'!$B$10:$E$45,4)</f>
        <v>CLUB AEROMODELISMO LINARES</v>
      </c>
      <c r="E25" s="65" t="s">
        <v>210</v>
      </c>
      <c r="F25" s="20"/>
      <c r="G25" s="20">
        <v>882.8</v>
      </c>
      <c r="H25" s="20"/>
      <c r="I25" s="20">
        <v>945.4</v>
      </c>
      <c r="J25" s="20"/>
      <c r="K25" s="20">
        <v>342.2</v>
      </c>
      <c r="L25" s="20"/>
      <c r="M25" s="20">
        <v>714.4</v>
      </c>
      <c r="N25" s="20"/>
      <c r="O25" s="20">
        <v>277.3</v>
      </c>
      <c r="P25" s="20"/>
      <c r="Q25" s="20">
        <v>861.9</v>
      </c>
      <c r="R25" s="19">
        <v>3746.7</v>
      </c>
      <c r="S25" s="19">
        <v>18</v>
      </c>
      <c r="T25" s="18">
        <f t="shared" si="0"/>
        <v>5</v>
      </c>
      <c r="V25" s="67">
        <v>18</v>
      </c>
      <c r="W25" s="36">
        <v>5</v>
      </c>
    </row>
    <row r="26" spans="1:23" ht="21" x14ac:dyDescent="0.35">
      <c r="A26" s="32">
        <v>6</v>
      </c>
      <c r="B26" s="33" t="s">
        <v>207</v>
      </c>
      <c r="C26" s="68">
        <f>VLOOKUP(A26,'Clasificación  liga'!$B$10:$E$45,3)</f>
        <v>3184</v>
      </c>
      <c r="D26" s="68" t="str">
        <f>VLOOKUP(A26,'Clasificación  liga'!$B$10:$E$45,4)</f>
        <v>MAJADAHONDA</v>
      </c>
      <c r="E26" s="66" t="s">
        <v>224</v>
      </c>
      <c r="F26" s="20"/>
      <c r="G26" s="20">
        <v>798.3</v>
      </c>
      <c r="H26" s="20"/>
      <c r="I26" s="20">
        <v>702.7</v>
      </c>
      <c r="J26" s="20"/>
      <c r="K26" s="20">
        <v>863.1</v>
      </c>
      <c r="L26" s="20"/>
      <c r="M26" s="20">
        <v>668.4</v>
      </c>
      <c r="N26" s="20"/>
      <c r="O26" s="20">
        <v>280.89999999999998</v>
      </c>
      <c r="P26" s="20"/>
      <c r="Q26" s="20">
        <v>0</v>
      </c>
      <c r="R26" s="19">
        <v>3313.4</v>
      </c>
      <c r="S26" s="19">
        <v>19</v>
      </c>
      <c r="T26" s="18">
        <f t="shared" si="0"/>
        <v>4</v>
      </c>
      <c r="V26" s="67">
        <v>19</v>
      </c>
      <c r="W26" s="36">
        <v>4</v>
      </c>
    </row>
    <row r="27" spans="1:23" ht="21" x14ac:dyDescent="0.35">
      <c r="A27" s="32">
        <v>27</v>
      </c>
      <c r="B27" s="33" t="s">
        <v>208</v>
      </c>
      <c r="C27" s="68">
        <f>VLOOKUP(A27,'Clasificación  liga'!$B$10:$E$45,3)</f>
        <v>2146</v>
      </c>
      <c r="D27" s="68" t="str">
        <f>VLOOKUP(A27,'Clasificación  liga'!$B$10:$E$45,4)</f>
        <v>XALOC</v>
      </c>
      <c r="E27" s="65" t="s">
        <v>210</v>
      </c>
      <c r="F27" s="20"/>
      <c r="G27" s="20">
        <v>675.9</v>
      </c>
      <c r="H27" s="20"/>
      <c r="I27" s="20">
        <v>949.5</v>
      </c>
      <c r="J27" s="20"/>
      <c r="K27" s="20">
        <v>1000</v>
      </c>
      <c r="L27" s="20"/>
      <c r="M27" s="20">
        <v>324.8</v>
      </c>
      <c r="N27" s="20"/>
      <c r="O27" s="20">
        <v>360</v>
      </c>
      <c r="P27" s="20"/>
      <c r="Q27" s="20">
        <v>191.5</v>
      </c>
      <c r="R27" s="19">
        <v>3310.2</v>
      </c>
      <c r="S27" s="19">
        <v>20</v>
      </c>
      <c r="T27" s="18">
        <f t="shared" si="0"/>
        <v>3</v>
      </c>
      <c r="V27" s="67">
        <v>20</v>
      </c>
      <c r="W27" s="36">
        <v>3</v>
      </c>
    </row>
    <row r="28" spans="1:23" ht="21" x14ac:dyDescent="0.35">
      <c r="A28" s="32">
        <v>28</v>
      </c>
      <c r="B28" s="33" t="s">
        <v>209</v>
      </c>
      <c r="C28" s="68">
        <f>VLOOKUP(A28,'Clasificación  liga'!$B$10:$E$45,3)</f>
        <v>123456</v>
      </c>
      <c r="D28" s="68" t="str">
        <f>VLOOKUP(A28,'Clasificación  liga'!$B$10:$E$45,4)</f>
        <v>PEGO</v>
      </c>
      <c r="E28" s="65" t="s">
        <v>210</v>
      </c>
      <c r="F28" s="20"/>
      <c r="G28" s="20">
        <v>0</v>
      </c>
      <c r="H28" s="20"/>
      <c r="I28" s="20">
        <v>0</v>
      </c>
      <c r="J28" s="20"/>
      <c r="K28" s="20">
        <v>450</v>
      </c>
      <c r="L28" s="20"/>
      <c r="M28" s="20">
        <v>573.5</v>
      </c>
      <c r="N28" s="20"/>
      <c r="O28" s="20">
        <v>729.4</v>
      </c>
      <c r="P28" s="20"/>
      <c r="Q28" s="20">
        <v>841.2</v>
      </c>
      <c r="R28" s="19">
        <v>2594.1</v>
      </c>
      <c r="S28" s="19">
        <v>21</v>
      </c>
      <c r="T28" s="18">
        <f t="shared" si="0"/>
        <v>2</v>
      </c>
      <c r="V28" s="67">
        <v>21</v>
      </c>
      <c r="W28" s="36">
        <v>2</v>
      </c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  <c r="V29" s="67">
        <v>22</v>
      </c>
      <c r="W29" s="36">
        <v>1</v>
      </c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sortState ref="A11:P18">
    <sortCondition ref="A11:A18"/>
  </sortState>
  <mergeCells count="16">
    <mergeCell ref="S5:S6"/>
    <mergeCell ref="T5:T6"/>
    <mergeCell ref="A7:S7"/>
    <mergeCell ref="L5:M5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N5:O5"/>
    <mergeCell ref="R5:R6"/>
    <mergeCell ref="P5:Q5"/>
  </mergeCells>
  <pageMargins left="0.75" right="0.75" top="0.33" bottom="0.32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C8" sqref="C8"/>
    </sheetView>
  </sheetViews>
  <sheetFormatPr baseColWidth="10" defaultRowHeight="15.5" x14ac:dyDescent="0.35"/>
  <cols>
    <col min="1" max="1" width="14.26953125" style="1" customWidth="1"/>
    <col min="2" max="2" width="27.179687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3" bestFit="1" customWidth="1"/>
    <col min="7" max="7" width="9.1796875" style="13" customWidth="1"/>
    <col min="8" max="8" width="13.1796875" style="12" customWidth="1"/>
    <col min="9" max="9" width="10.453125" style="12" customWidth="1"/>
    <col min="10" max="10" width="13.1796875" style="12" customWidth="1"/>
    <col min="11" max="11" width="10.453125" style="12" customWidth="1"/>
    <col min="12" max="12" width="13.54296875" style="12" bestFit="1" customWidth="1"/>
    <col min="13" max="13" width="10.453125" style="12" customWidth="1"/>
    <col min="14" max="14" width="13.1796875" style="12" customWidth="1"/>
    <col min="15" max="15" width="10.453125" style="12" customWidth="1"/>
    <col min="16" max="16" width="14.453125" bestFit="1" customWidth="1"/>
    <col min="19" max="19" width="12" bestFit="1" customWidth="1"/>
  </cols>
  <sheetData>
    <row r="1" spans="1:23" x14ac:dyDescent="0.35">
      <c r="F1" s="14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39" t="s">
        <v>48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1"/>
      <c r="R3" s="175"/>
    </row>
    <row r="4" spans="1:23" ht="15.75" customHeight="1" x14ac:dyDescent="0.25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76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32">
        <v>2</v>
      </c>
      <c r="B8" s="80" t="s">
        <v>33</v>
      </c>
      <c r="C8" s="24"/>
      <c r="D8" s="24" t="s">
        <v>34</v>
      </c>
      <c r="E8" s="66" t="s">
        <v>303</v>
      </c>
      <c r="F8" s="54">
        <v>0.24652777777777779</v>
      </c>
      <c r="G8" s="20" t="s">
        <v>233</v>
      </c>
      <c r="H8" s="54">
        <v>0.41597222222222219</v>
      </c>
      <c r="I8" s="20" t="s">
        <v>243</v>
      </c>
      <c r="J8" s="54">
        <v>0.27499999999999997</v>
      </c>
      <c r="K8" s="20" t="s">
        <v>85</v>
      </c>
      <c r="L8" s="54">
        <v>0.41597222222222219</v>
      </c>
      <c r="M8" s="20" t="s">
        <v>262</v>
      </c>
      <c r="N8" s="54">
        <v>0.41597222222222219</v>
      </c>
      <c r="O8" s="20" t="s">
        <v>270</v>
      </c>
      <c r="P8" s="54">
        <v>0.2590277777777778</v>
      </c>
      <c r="Q8" s="20" t="s">
        <v>85</v>
      </c>
      <c r="R8" s="19" t="s">
        <v>286</v>
      </c>
      <c r="S8" s="19">
        <v>1</v>
      </c>
      <c r="T8" s="18">
        <f>VLOOKUP(S8,$V$8:$W$19,2)</f>
        <v>25</v>
      </c>
      <c r="V8">
        <v>1</v>
      </c>
      <c r="W8" s="36">
        <v>25</v>
      </c>
    </row>
    <row r="9" spans="1:23" ht="21" x14ac:dyDescent="0.35">
      <c r="A9" s="32">
        <v>5</v>
      </c>
      <c r="B9" s="33" t="s">
        <v>58</v>
      </c>
      <c r="C9" s="24"/>
      <c r="D9" s="24" t="s">
        <v>76</v>
      </c>
      <c r="E9" s="66" t="s">
        <v>304</v>
      </c>
      <c r="F9" s="54">
        <v>0.36874999999999997</v>
      </c>
      <c r="G9" s="20" t="s">
        <v>234</v>
      </c>
      <c r="H9" s="54">
        <v>0.4145833333333333</v>
      </c>
      <c r="I9" s="20" t="s">
        <v>85</v>
      </c>
      <c r="J9" s="54">
        <v>0.35833333333333334</v>
      </c>
      <c r="K9" s="20" t="s">
        <v>85</v>
      </c>
      <c r="L9" s="54">
        <v>0.41041666666666665</v>
      </c>
      <c r="M9" s="20" t="s">
        <v>263</v>
      </c>
      <c r="N9" s="54">
        <v>0.32361111111111113</v>
      </c>
      <c r="O9" s="20" t="s">
        <v>271</v>
      </c>
      <c r="P9" s="54">
        <v>0.15555555555555556</v>
      </c>
      <c r="Q9" s="20" t="s">
        <v>278</v>
      </c>
      <c r="R9" s="19" t="s">
        <v>287</v>
      </c>
      <c r="S9" s="19">
        <v>2</v>
      </c>
      <c r="T9" s="18">
        <f t="shared" ref="T9:T14" si="0">VLOOKUP(S9,$V$8:$W$19,2)</f>
        <v>23</v>
      </c>
      <c r="V9">
        <v>2</v>
      </c>
      <c r="W9" s="36">
        <v>23</v>
      </c>
    </row>
    <row r="10" spans="1:23" ht="21" x14ac:dyDescent="0.35">
      <c r="A10" s="32">
        <v>25</v>
      </c>
      <c r="B10" s="33" t="s">
        <v>225</v>
      </c>
      <c r="C10" s="24"/>
      <c r="D10" s="24" t="s">
        <v>76</v>
      </c>
      <c r="E10" s="66" t="s">
        <v>305</v>
      </c>
      <c r="F10" s="54">
        <v>0.38819444444444445</v>
      </c>
      <c r="G10" s="20" t="s">
        <v>235</v>
      </c>
      <c r="H10" s="54">
        <v>0.37222222222222223</v>
      </c>
      <c r="I10" s="20" t="s">
        <v>244</v>
      </c>
      <c r="J10" s="54">
        <v>0.25208333333333333</v>
      </c>
      <c r="K10" s="20" t="s">
        <v>252</v>
      </c>
      <c r="L10" s="54">
        <v>0.40902777777777777</v>
      </c>
      <c r="M10" s="20" t="s">
        <v>85</v>
      </c>
      <c r="N10" s="54">
        <v>0.4152777777777778</v>
      </c>
      <c r="O10" s="20" t="s">
        <v>85</v>
      </c>
      <c r="P10" s="54">
        <v>0.14652777777777778</v>
      </c>
      <c r="Q10" s="20" t="s">
        <v>279</v>
      </c>
      <c r="R10" s="19" t="s">
        <v>288</v>
      </c>
      <c r="S10" s="19">
        <v>3</v>
      </c>
      <c r="T10" s="18">
        <f t="shared" si="0"/>
        <v>20</v>
      </c>
      <c r="V10">
        <v>3</v>
      </c>
      <c r="W10" s="36">
        <v>20</v>
      </c>
    </row>
    <row r="11" spans="1:23" ht="21" x14ac:dyDescent="0.35">
      <c r="A11" s="32">
        <v>18</v>
      </c>
      <c r="B11" s="33" t="s">
        <v>226</v>
      </c>
      <c r="C11" s="24"/>
      <c r="D11" s="24" t="s">
        <v>230</v>
      </c>
      <c r="E11" s="66" t="s">
        <v>306</v>
      </c>
      <c r="F11" s="54">
        <v>0.4055555555555555</v>
      </c>
      <c r="G11" s="20" t="s">
        <v>85</v>
      </c>
      <c r="H11" s="54">
        <v>0.41388888888888892</v>
      </c>
      <c r="I11" s="20" t="s">
        <v>245</v>
      </c>
      <c r="J11" s="54">
        <v>0.23333333333333331</v>
      </c>
      <c r="K11" s="20" t="s">
        <v>253</v>
      </c>
      <c r="L11" s="54">
        <v>0.31597222222222221</v>
      </c>
      <c r="M11" s="20" t="s">
        <v>264</v>
      </c>
      <c r="N11" s="54">
        <v>0.41111111111111115</v>
      </c>
      <c r="O11" s="20" t="s">
        <v>272</v>
      </c>
      <c r="P11" s="54">
        <v>0.15625</v>
      </c>
      <c r="Q11" s="20" t="s">
        <v>280</v>
      </c>
      <c r="R11" s="19" t="s">
        <v>289</v>
      </c>
      <c r="S11" s="19">
        <v>4</v>
      </c>
      <c r="T11" s="18">
        <f t="shared" si="0"/>
        <v>19</v>
      </c>
      <c r="V11">
        <v>4</v>
      </c>
      <c r="W11" s="36">
        <v>19</v>
      </c>
    </row>
    <row r="12" spans="1:23" ht="21" x14ac:dyDescent="0.35">
      <c r="A12" s="32">
        <v>13</v>
      </c>
      <c r="B12" s="33" t="s">
        <v>66</v>
      </c>
      <c r="C12" s="24"/>
      <c r="D12" s="24" t="s">
        <v>81</v>
      </c>
      <c r="E12" s="66" t="s">
        <v>307</v>
      </c>
      <c r="F12" s="54">
        <v>0.19236111111111112</v>
      </c>
      <c r="G12" s="20" t="s">
        <v>236</v>
      </c>
      <c r="H12" s="54">
        <v>0.25138888888888888</v>
      </c>
      <c r="I12" s="20" t="s">
        <v>246</v>
      </c>
      <c r="J12" s="54">
        <v>0.14375000000000002</v>
      </c>
      <c r="K12" s="20" t="s">
        <v>254</v>
      </c>
      <c r="L12" s="54">
        <v>0.41111111111111115</v>
      </c>
      <c r="M12" s="20" t="s">
        <v>85</v>
      </c>
      <c r="N12" s="54">
        <v>0.41041666666666665</v>
      </c>
      <c r="O12" s="20" t="s">
        <v>85</v>
      </c>
      <c r="P12" s="54">
        <v>0.23124999999999998</v>
      </c>
      <c r="Q12" s="20" t="s">
        <v>281</v>
      </c>
      <c r="R12" s="19" t="s">
        <v>290</v>
      </c>
      <c r="S12" s="19">
        <v>5</v>
      </c>
      <c r="T12" s="18">
        <f t="shared" si="0"/>
        <v>18</v>
      </c>
      <c r="V12">
        <v>5</v>
      </c>
      <c r="W12" s="36">
        <v>18</v>
      </c>
    </row>
    <row r="13" spans="1:23" ht="21" x14ac:dyDescent="0.35">
      <c r="A13" s="32">
        <v>14</v>
      </c>
      <c r="B13" s="33" t="s">
        <v>67</v>
      </c>
      <c r="C13" s="24"/>
      <c r="D13" s="24" t="s">
        <v>82</v>
      </c>
      <c r="E13" s="66" t="s">
        <v>308</v>
      </c>
      <c r="F13" s="54">
        <v>0.30277777777777776</v>
      </c>
      <c r="G13" s="20" t="s">
        <v>237</v>
      </c>
      <c r="H13" s="54">
        <v>0.26319444444444445</v>
      </c>
      <c r="I13" s="20" t="s">
        <v>247</v>
      </c>
      <c r="J13" s="54">
        <v>0.27013888888888887</v>
      </c>
      <c r="K13" s="20" t="s">
        <v>255</v>
      </c>
      <c r="L13" s="54">
        <v>0.41041666666666665</v>
      </c>
      <c r="M13" s="20" t="s">
        <v>265</v>
      </c>
      <c r="N13" s="54">
        <v>0.40833333333333338</v>
      </c>
      <c r="O13" s="20" t="s">
        <v>273</v>
      </c>
      <c r="P13" s="54">
        <v>0.15416666666666667</v>
      </c>
      <c r="Q13" s="20" t="s">
        <v>282</v>
      </c>
      <c r="R13" s="19" t="s">
        <v>291</v>
      </c>
      <c r="S13" s="19">
        <v>6</v>
      </c>
      <c r="T13" s="18">
        <f t="shared" si="0"/>
        <v>17</v>
      </c>
      <c r="V13">
        <v>6</v>
      </c>
      <c r="W13" s="36">
        <v>17</v>
      </c>
    </row>
    <row r="14" spans="1:23" ht="21" x14ac:dyDescent="0.35">
      <c r="A14" s="32">
        <v>29</v>
      </c>
      <c r="B14" s="33" t="s">
        <v>227</v>
      </c>
      <c r="C14" s="24"/>
      <c r="D14" s="24" t="s">
        <v>231</v>
      </c>
      <c r="E14" s="66" t="s">
        <v>309</v>
      </c>
      <c r="F14" s="54">
        <v>0.34027777777777773</v>
      </c>
      <c r="G14" s="20" t="s">
        <v>85</v>
      </c>
      <c r="H14" s="54">
        <v>0</v>
      </c>
      <c r="I14" s="20" t="s">
        <v>105</v>
      </c>
      <c r="J14" s="54">
        <v>0.17500000000000002</v>
      </c>
      <c r="K14" s="20" t="s">
        <v>256</v>
      </c>
      <c r="L14" s="54">
        <v>0.27430555555555552</v>
      </c>
      <c r="M14" s="20" t="s">
        <v>266</v>
      </c>
      <c r="N14" s="54">
        <v>0.41597222222222219</v>
      </c>
      <c r="O14" s="20" t="s">
        <v>274</v>
      </c>
      <c r="P14" s="54">
        <v>0.27430555555555552</v>
      </c>
      <c r="Q14" s="20" t="s">
        <v>283</v>
      </c>
      <c r="R14" s="19" t="s">
        <v>292</v>
      </c>
      <c r="S14" s="19">
        <v>7</v>
      </c>
      <c r="T14" s="18">
        <f t="shared" si="0"/>
        <v>16</v>
      </c>
      <c r="V14">
        <v>7</v>
      </c>
      <c r="W14" s="36">
        <v>16</v>
      </c>
    </row>
    <row r="15" spans="1:23" ht="21" x14ac:dyDescent="0.35">
      <c r="A15" s="32">
        <v>1</v>
      </c>
      <c r="B15" s="33" t="s">
        <v>56</v>
      </c>
      <c r="C15" s="25"/>
      <c r="D15" s="24" t="s">
        <v>74</v>
      </c>
      <c r="E15" s="66" t="s">
        <v>310</v>
      </c>
      <c r="F15" s="54">
        <v>0.25208333333333333</v>
      </c>
      <c r="G15" s="20" t="s">
        <v>238</v>
      </c>
      <c r="H15" s="54">
        <v>0.41319444444444442</v>
      </c>
      <c r="I15" s="20" t="s">
        <v>85</v>
      </c>
      <c r="J15" s="54">
        <v>0.1361111111111111</v>
      </c>
      <c r="K15" s="20" t="s">
        <v>257</v>
      </c>
      <c r="L15" s="54">
        <v>0.10972222222222222</v>
      </c>
      <c r="M15" s="20" t="s">
        <v>267</v>
      </c>
      <c r="N15" s="54">
        <v>0.4145833333333333</v>
      </c>
      <c r="O15" s="20" t="s">
        <v>85</v>
      </c>
      <c r="P15" s="54">
        <v>0</v>
      </c>
      <c r="Q15" s="20" t="s">
        <v>105</v>
      </c>
      <c r="R15" s="19" t="s">
        <v>293</v>
      </c>
      <c r="S15" s="19">
        <v>8</v>
      </c>
      <c r="T15" s="18">
        <f>VLOOKUP(S15,$V$8:$W$19,2)</f>
        <v>15</v>
      </c>
      <c r="V15">
        <v>8</v>
      </c>
      <c r="W15" s="36">
        <v>15</v>
      </c>
    </row>
    <row r="16" spans="1:23" ht="21" x14ac:dyDescent="0.35">
      <c r="A16" s="32">
        <v>12</v>
      </c>
      <c r="B16" s="33" t="s">
        <v>65</v>
      </c>
      <c r="C16" s="16"/>
      <c r="D16" s="34" t="s">
        <v>31</v>
      </c>
      <c r="E16" s="66" t="s">
        <v>311</v>
      </c>
      <c r="F16" s="54">
        <v>0.12708333333333333</v>
      </c>
      <c r="G16" s="20" t="s">
        <v>239</v>
      </c>
      <c r="H16" s="54">
        <v>0.2076388888888889</v>
      </c>
      <c r="I16" s="20" t="s">
        <v>248</v>
      </c>
      <c r="J16" s="54">
        <v>0.19652777777777777</v>
      </c>
      <c r="K16" s="20" t="s">
        <v>258</v>
      </c>
      <c r="L16" s="54">
        <v>0.17361111111111113</v>
      </c>
      <c r="M16" s="20" t="s">
        <v>268</v>
      </c>
      <c r="N16" s="54">
        <v>0.4145833333333333</v>
      </c>
      <c r="O16" s="20" t="s">
        <v>275</v>
      </c>
      <c r="P16" s="54">
        <v>0.26041666666666669</v>
      </c>
      <c r="Q16" s="20" t="s">
        <v>85</v>
      </c>
      <c r="R16" s="19" t="s">
        <v>294</v>
      </c>
      <c r="S16" s="19">
        <v>9</v>
      </c>
      <c r="T16" s="18">
        <f t="shared" ref="T16:T19" si="1">VLOOKUP(S16,$V$8:$W$19,2)</f>
        <v>14</v>
      </c>
      <c r="V16">
        <v>9</v>
      </c>
      <c r="W16" s="36">
        <v>14</v>
      </c>
    </row>
    <row r="17" spans="1:23" ht="21" x14ac:dyDescent="0.35">
      <c r="A17" s="32">
        <v>4</v>
      </c>
      <c r="B17" s="33" t="s">
        <v>28</v>
      </c>
      <c r="C17" s="16"/>
      <c r="D17" s="34" t="s">
        <v>32</v>
      </c>
      <c r="E17" s="66" t="s">
        <v>312</v>
      </c>
      <c r="F17" s="54">
        <v>0.31180555555555556</v>
      </c>
      <c r="G17" s="20" t="s">
        <v>240</v>
      </c>
      <c r="H17" s="54">
        <v>0.27916666666666667</v>
      </c>
      <c r="I17" s="20" t="s">
        <v>249</v>
      </c>
      <c r="J17" s="54">
        <v>0.14444444444444446</v>
      </c>
      <c r="K17" s="20" t="s">
        <v>259</v>
      </c>
      <c r="L17" s="54">
        <v>0</v>
      </c>
      <c r="M17" s="20" t="s">
        <v>105</v>
      </c>
      <c r="N17" s="54">
        <v>0.42083333333333334</v>
      </c>
      <c r="O17" s="20" t="s">
        <v>276</v>
      </c>
      <c r="P17" s="54">
        <v>0.19930555555555554</v>
      </c>
      <c r="Q17" s="20" t="s">
        <v>284</v>
      </c>
      <c r="R17" s="19" t="s">
        <v>295</v>
      </c>
      <c r="S17" s="19">
        <v>10</v>
      </c>
      <c r="T17" s="18">
        <f t="shared" si="1"/>
        <v>13</v>
      </c>
      <c r="V17">
        <v>10</v>
      </c>
      <c r="W17" s="36">
        <v>13</v>
      </c>
    </row>
    <row r="18" spans="1:23" ht="21" x14ac:dyDescent="0.35">
      <c r="A18" s="32">
        <v>30</v>
      </c>
      <c r="B18" s="33" t="s">
        <v>228</v>
      </c>
      <c r="C18" s="16"/>
      <c r="D18" s="34" t="s">
        <v>81</v>
      </c>
      <c r="E18" s="66" t="s">
        <v>313</v>
      </c>
      <c r="F18" s="54">
        <v>0.24166666666666667</v>
      </c>
      <c r="G18" s="20" t="s">
        <v>241</v>
      </c>
      <c r="H18" s="54">
        <v>0.2298611111111111</v>
      </c>
      <c r="I18" s="20" t="s">
        <v>250</v>
      </c>
      <c r="J18" s="54">
        <v>0.19166666666666665</v>
      </c>
      <c r="K18" s="20" t="s">
        <v>260</v>
      </c>
      <c r="L18" s="54">
        <v>0.41319444444444442</v>
      </c>
      <c r="M18" s="20" t="s">
        <v>269</v>
      </c>
      <c r="N18" s="54">
        <v>0.35138888888888892</v>
      </c>
      <c r="O18" s="20" t="s">
        <v>277</v>
      </c>
      <c r="P18" s="54">
        <v>0.20486111111111113</v>
      </c>
      <c r="Q18" s="20" t="s">
        <v>285</v>
      </c>
      <c r="R18" s="19" t="s">
        <v>296</v>
      </c>
      <c r="S18" s="19">
        <v>11</v>
      </c>
      <c r="T18" s="18">
        <f t="shared" si="1"/>
        <v>12</v>
      </c>
      <c r="V18">
        <v>11</v>
      </c>
      <c r="W18" s="36">
        <v>12</v>
      </c>
    </row>
    <row r="19" spans="1:23" ht="21" x14ac:dyDescent="0.35">
      <c r="A19" s="32">
        <v>31</v>
      </c>
      <c r="B19" s="33" t="s">
        <v>229</v>
      </c>
      <c r="C19" s="16"/>
      <c r="D19" s="34" t="s">
        <v>232</v>
      </c>
      <c r="E19" s="66" t="s">
        <v>314</v>
      </c>
      <c r="F19" s="54">
        <v>0.35833333333333334</v>
      </c>
      <c r="G19" s="20" t="s">
        <v>242</v>
      </c>
      <c r="H19" s="54">
        <v>0.2951388888888889</v>
      </c>
      <c r="I19" s="20" t="s">
        <v>251</v>
      </c>
      <c r="J19" s="54">
        <v>0.1423611111111111</v>
      </c>
      <c r="K19" s="20" t="s">
        <v>261</v>
      </c>
      <c r="L19" s="54">
        <v>0</v>
      </c>
      <c r="M19" s="20" t="s">
        <v>105</v>
      </c>
      <c r="N19" s="54">
        <v>0</v>
      </c>
      <c r="O19" s="20" t="s">
        <v>105</v>
      </c>
      <c r="P19" s="54">
        <v>0</v>
      </c>
      <c r="Q19" s="20" t="s">
        <v>105</v>
      </c>
      <c r="R19" s="19" t="s">
        <v>297</v>
      </c>
      <c r="S19" s="19">
        <v>12</v>
      </c>
      <c r="T19" s="18">
        <f t="shared" si="1"/>
        <v>11</v>
      </c>
      <c r="V19">
        <v>12</v>
      </c>
      <c r="W19" s="36">
        <v>11</v>
      </c>
    </row>
    <row r="20" spans="1:23" ht="21" x14ac:dyDescent="0.35">
      <c r="A20" s="32"/>
      <c r="B20" s="33"/>
      <c r="C20" s="16"/>
      <c r="D20" s="34"/>
      <c r="E20" s="53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9"/>
      <c r="S20" s="19"/>
      <c r="T20" s="18"/>
    </row>
    <row r="21" spans="1:23" ht="21" x14ac:dyDescent="0.35">
      <c r="A21" s="32"/>
      <c r="B21" s="33"/>
      <c r="C21" s="16"/>
      <c r="D21" s="34"/>
      <c r="E21" s="53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  <c r="S21" s="19"/>
      <c r="T21" s="18"/>
    </row>
    <row r="22" spans="1:23" ht="21" x14ac:dyDescent="0.35">
      <c r="A22" s="4"/>
      <c r="B22" s="33"/>
      <c r="C22" s="16"/>
      <c r="D22" s="34"/>
      <c r="E22" s="5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9"/>
      <c r="S22" s="19"/>
      <c r="T22" s="18"/>
    </row>
    <row r="23" spans="1:23" ht="21" x14ac:dyDescent="0.35">
      <c r="A23" s="4"/>
      <c r="B23" s="33"/>
      <c r="C23" s="16"/>
      <c r="D23" s="34"/>
      <c r="E23" s="5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9"/>
      <c r="S23" s="19"/>
      <c r="T23" s="18"/>
    </row>
    <row r="24" spans="1:23" ht="21" x14ac:dyDescent="0.35">
      <c r="A24" s="4"/>
      <c r="B24" s="33"/>
      <c r="C24" s="16"/>
      <c r="D24" s="34"/>
      <c r="E24" s="5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/>
      <c r="S24" s="19"/>
      <c r="T24" s="18"/>
    </row>
    <row r="25" spans="1:23" ht="21" x14ac:dyDescent="0.35">
      <c r="A25" s="4"/>
      <c r="B25" s="33"/>
      <c r="C25" s="16"/>
      <c r="D25" s="34"/>
      <c r="E25" s="5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9"/>
      <c r="S25" s="19"/>
      <c r="T25" s="18"/>
    </row>
    <row r="26" spans="1:23" ht="21" x14ac:dyDescent="0.35">
      <c r="A26" s="4"/>
      <c r="B26" s="33"/>
      <c r="C26" s="16"/>
      <c r="D26" s="34"/>
      <c r="E26" s="53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/>
      <c r="S26" s="19"/>
      <c r="T26" s="18"/>
    </row>
    <row r="27" spans="1:23" ht="21" x14ac:dyDescent="0.35">
      <c r="A27" s="4"/>
      <c r="B27" s="33"/>
      <c r="C27" s="16"/>
      <c r="D27" s="34"/>
      <c r="E27" s="5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18"/>
    </row>
    <row r="28" spans="1:23" ht="21" x14ac:dyDescent="0.35">
      <c r="A28" s="4"/>
      <c r="B28" s="33"/>
      <c r="C28" s="16"/>
      <c r="D28" s="34"/>
      <c r="E28" s="53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9"/>
      <c r="S28" s="19"/>
      <c r="T28" s="18"/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sortState ref="A11:P18">
    <sortCondition ref="A11:A18"/>
  </sortState>
  <mergeCells count="16">
    <mergeCell ref="A3:R4"/>
    <mergeCell ref="N5:O5"/>
    <mergeCell ref="R5:R6"/>
    <mergeCell ref="A5:A6"/>
    <mergeCell ref="B5:B6"/>
    <mergeCell ref="C5:C6"/>
    <mergeCell ref="D5:D6"/>
    <mergeCell ref="E5:E6"/>
    <mergeCell ref="S5:S6"/>
    <mergeCell ref="T5:T6"/>
    <mergeCell ref="A7:S7"/>
    <mergeCell ref="F5:G5"/>
    <mergeCell ref="H5:I5"/>
    <mergeCell ref="J5:K5"/>
    <mergeCell ref="L5:M5"/>
    <mergeCell ref="P5:Q5"/>
  </mergeCells>
  <pageMargins left="0.75" right="0.75" top="0.33" bottom="0.32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zoomScale="70" zoomScaleNormal="70" workbookViewId="0">
      <selection activeCell="E21" sqref="E21"/>
    </sheetView>
  </sheetViews>
  <sheetFormatPr baseColWidth="10" defaultRowHeight="15.5" x14ac:dyDescent="0.35"/>
  <cols>
    <col min="1" max="1" width="14.26953125" style="1" customWidth="1"/>
    <col min="2" max="2" width="39.453125" style="1" bestFit="1" customWidth="1"/>
    <col min="3" max="3" width="20.1796875" style="1" customWidth="1"/>
    <col min="4" max="4" width="53.81640625" style="1" customWidth="1"/>
    <col min="5" max="5" width="11.7265625" style="1" bestFit="1" customWidth="1"/>
    <col min="6" max="6" width="12.54296875" style="13" bestFit="1" customWidth="1"/>
    <col min="7" max="7" width="9.1796875" style="13" customWidth="1"/>
    <col min="8" max="8" width="13.1796875" style="12" customWidth="1"/>
    <col min="9" max="9" width="10.453125" style="12" customWidth="1"/>
    <col min="10" max="10" width="13.1796875" style="12" customWidth="1"/>
    <col min="11" max="11" width="10.453125" style="12" customWidth="1"/>
    <col min="12" max="12" width="13.54296875" style="12" bestFit="1" customWidth="1"/>
    <col min="13" max="13" width="10.453125" style="12" customWidth="1"/>
    <col min="14" max="14" width="13.1796875" style="12" customWidth="1"/>
    <col min="15" max="15" width="10.453125" style="12" customWidth="1"/>
    <col min="16" max="16" width="14.453125" bestFit="1" customWidth="1"/>
    <col min="19" max="19" width="12" bestFit="1" customWidth="1"/>
  </cols>
  <sheetData>
    <row r="1" spans="1:23" x14ac:dyDescent="0.3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39" t="s">
        <v>49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1"/>
      <c r="R3" s="175"/>
    </row>
    <row r="4" spans="1:23" ht="15.75" customHeight="1" x14ac:dyDescent="0.25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76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32">
        <v>1</v>
      </c>
      <c r="B8" s="80" t="s">
        <v>56</v>
      </c>
      <c r="C8" s="68">
        <f>VLOOKUP(A8,'Clasificación  liga'!$B$10:$E$45,3)</f>
        <v>2473</v>
      </c>
      <c r="D8" s="80" t="s">
        <v>74</v>
      </c>
      <c r="E8" s="66" t="s">
        <v>707</v>
      </c>
      <c r="F8" s="54">
        <v>0.39930555555555558</v>
      </c>
      <c r="G8" s="20" t="s">
        <v>85</v>
      </c>
      <c r="H8" s="54">
        <v>0.41319444444444442</v>
      </c>
      <c r="I8" s="20" t="s">
        <v>85</v>
      </c>
      <c r="J8" s="54">
        <v>0.14652777777777778</v>
      </c>
      <c r="K8" s="20" t="s">
        <v>642</v>
      </c>
      <c r="L8" s="54">
        <v>0.29444444444444445</v>
      </c>
      <c r="M8" s="20" t="s">
        <v>85</v>
      </c>
      <c r="N8" s="54">
        <v>0.41111111111111115</v>
      </c>
      <c r="O8" s="20" t="s">
        <v>85</v>
      </c>
      <c r="P8" s="20">
        <v>0.41388888888888892</v>
      </c>
      <c r="Q8" s="20" t="s">
        <v>85</v>
      </c>
      <c r="R8" s="19" t="s">
        <v>160</v>
      </c>
      <c r="S8" s="19">
        <v>1</v>
      </c>
      <c r="T8" s="18">
        <f>VLOOKUP(S8,$V$8:$W$19,2)</f>
        <v>25</v>
      </c>
      <c r="V8">
        <v>1</v>
      </c>
      <c r="W8" s="36">
        <v>25</v>
      </c>
    </row>
    <row r="9" spans="1:23" ht="21" x14ac:dyDescent="0.35">
      <c r="A9" s="32">
        <v>14</v>
      </c>
      <c r="B9" s="80" t="s">
        <v>67</v>
      </c>
      <c r="C9" s="68">
        <f>VLOOKUP(A9,'Clasificación  liga'!$B$10:$E$45,3)</f>
        <v>1434</v>
      </c>
      <c r="D9" s="80" t="s">
        <v>82</v>
      </c>
      <c r="E9" s="66" t="s">
        <v>708</v>
      </c>
      <c r="F9" s="54">
        <v>0.37847222222222227</v>
      </c>
      <c r="G9" s="20" t="s">
        <v>633</v>
      </c>
      <c r="H9" s="54">
        <v>0.40972222222222227</v>
      </c>
      <c r="I9" s="20" t="s">
        <v>643</v>
      </c>
      <c r="J9" s="54">
        <v>0.4145833333333333</v>
      </c>
      <c r="K9" s="20" t="s">
        <v>85</v>
      </c>
      <c r="L9" s="54">
        <v>0.18402777777777779</v>
      </c>
      <c r="M9" s="20" t="s">
        <v>644</v>
      </c>
      <c r="N9" s="54">
        <v>0.3972222222222222</v>
      </c>
      <c r="O9" s="20" t="s">
        <v>645</v>
      </c>
      <c r="P9" s="20">
        <v>0.40486111111111112</v>
      </c>
      <c r="Q9" s="20" t="s">
        <v>646</v>
      </c>
      <c r="R9" s="19" t="s">
        <v>692</v>
      </c>
      <c r="S9" s="19">
        <v>2</v>
      </c>
      <c r="T9" s="18">
        <f t="shared" ref="T9:T14" si="0">VLOOKUP(S9,$V$8:$W$19,2)</f>
        <v>23</v>
      </c>
      <c r="V9">
        <v>2</v>
      </c>
      <c r="W9" s="36">
        <v>23</v>
      </c>
    </row>
    <row r="10" spans="1:23" ht="21" x14ac:dyDescent="0.35">
      <c r="A10" s="32">
        <v>11</v>
      </c>
      <c r="B10" s="80" t="s">
        <v>64</v>
      </c>
      <c r="C10" s="68" t="str">
        <f>VLOOKUP(A10,'Clasificación  liga'!$B$10:$E$45,3)</f>
        <v>FAM4070</v>
      </c>
      <c r="D10" s="80" t="s">
        <v>80</v>
      </c>
      <c r="E10" s="66" t="s">
        <v>709</v>
      </c>
      <c r="F10" s="54">
        <v>0.33819444444444446</v>
      </c>
      <c r="G10" s="20" t="s">
        <v>634</v>
      </c>
      <c r="H10" s="54">
        <v>0.24444444444444446</v>
      </c>
      <c r="I10" s="20" t="s">
        <v>647</v>
      </c>
      <c r="J10" s="54">
        <v>0.4152777777777778</v>
      </c>
      <c r="K10" s="20" t="s">
        <v>648</v>
      </c>
      <c r="L10" s="54">
        <v>0.21319444444444444</v>
      </c>
      <c r="M10" s="20" t="s">
        <v>649</v>
      </c>
      <c r="N10" s="54">
        <v>0.41388888888888892</v>
      </c>
      <c r="O10" s="20" t="s">
        <v>85</v>
      </c>
      <c r="P10" s="20">
        <v>0.41597222222222219</v>
      </c>
      <c r="Q10" s="20" t="s">
        <v>650</v>
      </c>
      <c r="R10" s="19" t="s">
        <v>693</v>
      </c>
      <c r="S10" s="19">
        <v>3</v>
      </c>
      <c r="T10" s="18">
        <f t="shared" si="0"/>
        <v>20</v>
      </c>
      <c r="V10">
        <v>3</v>
      </c>
      <c r="W10" s="36">
        <v>20</v>
      </c>
    </row>
    <row r="11" spans="1:23" ht="21" x14ac:dyDescent="0.35">
      <c r="A11" s="32">
        <v>25</v>
      </c>
      <c r="B11" s="80" t="s">
        <v>225</v>
      </c>
      <c r="C11" s="68" t="str">
        <f>VLOOKUP(A11,'Clasificación  liga'!$B$10:$E$45,3)</f>
        <v>FAM1696</v>
      </c>
      <c r="D11" s="80" t="s">
        <v>76</v>
      </c>
      <c r="E11" s="66" t="s">
        <v>710</v>
      </c>
      <c r="F11" s="54">
        <v>0.31180555555555556</v>
      </c>
      <c r="G11" s="20" t="s">
        <v>635</v>
      </c>
      <c r="H11" s="54">
        <v>0.41319444444444442</v>
      </c>
      <c r="I11" s="20" t="s">
        <v>651</v>
      </c>
      <c r="J11" s="54">
        <v>0.36874999999999997</v>
      </c>
      <c r="K11" s="20" t="s">
        <v>652</v>
      </c>
      <c r="L11" s="54">
        <v>0.41319444444444442</v>
      </c>
      <c r="M11" s="20" t="s">
        <v>653</v>
      </c>
      <c r="N11" s="54">
        <v>0.23541666666666669</v>
      </c>
      <c r="O11" s="20" t="s">
        <v>654</v>
      </c>
      <c r="P11" s="20">
        <v>0.41319444444444442</v>
      </c>
      <c r="Q11" s="20" t="s">
        <v>85</v>
      </c>
      <c r="R11" s="19" t="s">
        <v>694</v>
      </c>
      <c r="S11" s="19">
        <v>4</v>
      </c>
      <c r="T11" s="18">
        <f t="shared" si="0"/>
        <v>19</v>
      </c>
      <c r="V11">
        <v>4</v>
      </c>
      <c r="W11" s="36">
        <v>19</v>
      </c>
    </row>
    <row r="12" spans="1:23" ht="21" x14ac:dyDescent="0.35">
      <c r="A12" s="32">
        <v>18</v>
      </c>
      <c r="B12" s="80" t="s">
        <v>226</v>
      </c>
      <c r="C12" s="68" t="str">
        <f>VLOOKUP(A12,'Clasificación  liga'!$B$10:$E$45,3)</f>
        <v>FAM1723</v>
      </c>
      <c r="D12" s="80" t="s">
        <v>230</v>
      </c>
      <c r="E12" s="66" t="s">
        <v>711</v>
      </c>
      <c r="F12" s="54">
        <v>0.31458333333333333</v>
      </c>
      <c r="G12" s="20" t="s">
        <v>636</v>
      </c>
      <c r="H12" s="54">
        <v>0.24930555555555556</v>
      </c>
      <c r="I12" s="20" t="s">
        <v>655</v>
      </c>
      <c r="J12" s="54">
        <v>0.23958333333333334</v>
      </c>
      <c r="K12" s="20" t="s">
        <v>656</v>
      </c>
      <c r="L12" s="54">
        <v>0.41250000000000003</v>
      </c>
      <c r="M12" s="20" t="s">
        <v>657</v>
      </c>
      <c r="N12" s="54">
        <v>0.4152777777777778</v>
      </c>
      <c r="O12" s="20" t="s">
        <v>658</v>
      </c>
      <c r="P12" s="20">
        <v>0.4055555555555555</v>
      </c>
      <c r="Q12" s="20" t="s">
        <v>659</v>
      </c>
      <c r="R12" s="19" t="s">
        <v>695</v>
      </c>
      <c r="S12" s="19">
        <v>5</v>
      </c>
      <c r="T12" s="18">
        <f t="shared" si="0"/>
        <v>18</v>
      </c>
      <c r="V12">
        <v>5</v>
      </c>
      <c r="W12" s="36">
        <v>18</v>
      </c>
    </row>
    <row r="13" spans="1:23" ht="21" x14ac:dyDescent="0.35">
      <c r="A13" s="32">
        <v>33</v>
      </c>
      <c r="B13" s="80" t="s">
        <v>320</v>
      </c>
      <c r="C13" s="68">
        <f>VLOOKUP(A13,'Clasificación  liga'!$B$10:$E$45,3)</f>
        <v>1254</v>
      </c>
      <c r="D13" s="80" t="s">
        <v>432</v>
      </c>
      <c r="E13" s="97"/>
      <c r="F13" s="54">
        <v>0.35000000000000003</v>
      </c>
      <c r="G13" s="20" t="s">
        <v>637</v>
      </c>
      <c r="H13" s="54">
        <v>0.26805555555555555</v>
      </c>
      <c r="I13" s="20" t="s">
        <v>660</v>
      </c>
      <c r="J13" s="54">
        <v>0.19791666666666666</v>
      </c>
      <c r="K13" s="20" t="s">
        <v>661</v>
      </c>
      <c r="L13" s="54">
        <v>0.40972222222222227</v>
      </c>
      <c r="M13" s="20" t="s">
        <v>662</v>
      </c>
      <c r="N13" s="54">
        <v>0.41597222222222219</v>
      </c>
      <c r="O13" s="20" t="s">
        <v>663</v>
      </c>
      <c r="P13" s="20">
        <v>0.41180555555555554</v>
      </c>
      <c r="Q13" s="20" t="s">
        <v>664</v>
      </c>
      <c r="R13" s="19" t="s">
        <v>696</v>
      </c>
      <c r="S13" s="19">
        <v>6</v>
      </c>
      <c r="T13" s="18">
        <f t="shared" si="0"/>
        <v>17</v>
      </c>
      <c r="V13">
        <v>6</v>
      </c>
      <c r="W13" s="36">
        <v>17</v>
      </c>
    </row>
    <row r="14" spans="1:23" ht="21" x14ac:dyDescent="0.35">
      <c r="A14" s="32">
        <v>12</v>
      </c>
      <c r="B14" s="80" t="s">
        <v>65</v>
      </c>
      <c r="C14" s="68">
        <f>VLOOKUP(A14,'Clasificación  liga'!$B$10:$E$45,3)</f>
        <v>1032</v>
      </c>
      <c r="D14" s="80" t="s">
        <v>31</v>
      </c>
      <c r="E14" s="66" t="s">
        <v>712</v>
      </c>
      <c r="F14" s="54">
        <v>0.40416666666666662</v>
      </c>
      <c r="G14" s="20" t="s">
        <v>85</v>
      </c>
      <c r="H14" s="54">
        <v>0.37916666666666665</v>
      </c>
      <c r="I14" s="20" t="s">
        <v>665</v>
      </c>
      <c r="J14" s="54">
        <v>0.21111111111111111</v>
      </c>
      <c r="K14" s="20" t="s">
        <v>666</v>
      </c>
      <c r="L14" s="54">
        <v>0.22222222222222221</v>
      </c>
      <c r="M14" s="20" t="s">
        <v>667</v>
      </c>
      <c r="N14" s="54">
        <v>0.32708333333333334</v>
      </c>
      <c r="O14" s="20" t="s">
        <v>668</v>
      </c>
      <c r="P14" s="20">
        <v>0.41319444444444442</v>
      </c>
      <c r="Q14" s="20" t="s">
        <v>669</v>
      </c>
      <c r="R14" s="19" t="s">
        <v>697</v>
      </c>
      <c r="S14" s="19">
        <v>7</v>
      </c>
      <c r="T14" s="18">
        <f t="shared" si="0"/>
        <v>16</v>
      </c>
      <c r="V14">
        <v>7</v>
      </c>
      <c r="W14" s="36">
        <v>16</v>
      </c>
    </row>
    <row r="15" spans="1:23" ht="21" x14ac:dyDescent="0.35">
      <c r="A15" s="32">
        <v>4</v>
      </c>
      <c r="B15" s="80" t="s">
        <v>28</v>
      </c>
      <c r="C15" s="68" t="str">
        <f>VLOOKUP(A15,'Clasificación  liga'!$B$10:$E$45,3)</f>
        <v>FAM2086</v>
      </c>
      <c r="D15" s="80" t="s">
        <v>32</v>
      </c>
      <c r="E15" s="66" t="s">
        <v>713</v>
      </c>
      <c r="F15" s="54">
        <v>0.26180555555555557</v>
      </c>
      <c r="G15" s="20" t="s">
        <v>638</v>
      </c>
      <c r="H15" s="54">
        <v>0.25</v>
      </c>
      <c r="I15" s="20" t="s">
        <v>670</v>
      </c>
      <c r="J15" s="54">
        <v>0.41666666666666669</v>
      </c>
      <c r="K15" s="20" t="s">
        <v>671</v>
      </c>
      <c r="L15" s="54">
        <v>0.19166666666666665</v>
      </c>
      <c r="M15" s="20" t="s">
        <v>672</v>
      </c>
      <c r="N15" s="54">
        <v>0.2986111111111111</v>
      </c>
      <c r="O15" s="20" t="s">
        <v>673</v>
      </c>
      <c r="P15" s="20">
        <v>0.41597222222222219</v>
      </c>
      <c r="Q15" s="20" t="s">
        <v>674</v>
      </c>
      <c r="R15" s="19" t="s">
        <v>698</v>
      </c>
      <c r="S15" s="19">
        <v>8</v>
      </c>
      <c r="T15" s="18">
        <f>VLOOKUP(S15,$V$8:$W$19,2)</f>
        <v>15</v>
      </c>
      <c r="V15">
        <v>8</v>
      </c>
      <c r="W15" s="36">
        <v>15</v>
      </c>
    </row>
    <row r="16" spans="1:23" ht="21" x14ac:dyDescent="0.35">
      <c r="A16" s="32">
        <v>6</v>
      </c>
      <c r="B16" s="80" t="s">
        <v>59</v>
      </c>
      <c r="C16" s="68">
        <f>VLOOKUP(A16,'Clasificación  liga'!$B$10:$E$45,3)</f>
        <v>3184</v>
      </c>
      <c r="D16" s="80" t="s">
        <v>77</v>
      </c>
      <c r="E16" s="66" t="s">
        <v>714</v>
      </c>
      <c r="F16" s="54">
        <v>0</v>
      </c>
      <c r="G16" s="20" t="s">
        <v>105</v>
      </c>
      <c r="H16" s="54">
        <v>0.40972222222222227</v>
      </c>
      <c r="I16" s="20" t="s">
        <v>85</v>
      </c>
      <c r="J16" s="54">
        <v>0.30624999999999997</v>
      </c>
      <c r="K16" s="20" t="s">
        <v>85</v>
      </c>
      <c r="L16" s="54">
        <v>0.41111111111111115</v>
      </c>
      <c r="M16" s="20" t="s">
        <v>85</v>
      </c>
      <c r="N16" s="54">
        <v>0.14305555555555557</v>
      </c>
      <c r="O16" s="20" t="s">
        <v>675</v>
      </c>
      <c r="P16" s="20">
        <v>0.14305555555555557</v>
      </c>
      <c r="Q16" s="20" t="s">
        <v>676</v>
      </c>
      <c r="R16" s="19" t="s">
        <v>699</v>
      </c>
      <c r="S16" s="19">
        <v>9</v>
      </c>
      <c r="T16" s="18">
        <f t="shared" ref="T16:T19" si="1">VLOOKUP(S16,$V$8:$W$19,2)</f>
        <v>14</v>
      </c>
      <c r="V16">
        <v>9</v>
      </c>
      <c r="W16" s="36">
        <v>14</v>
      </c>
    </row>
    <row r="17" spans="1:23" ht="21" x14ac:dyDescent="0.35">
      <c r="A17" s="32">
        <v>29</v>
      </c>
      <c r="B17" s="80" t="s">
        <v>227</v>
      </c>
      <c r="C17" s="68" t="str">
        <f>VLOOKUP(A17,'Clasificación  liga'!$B$10:$E$45,3)</f>
        <v>FAM2588</v>
      </c>
      <c r="D17" s="80" t="s">
        <v>231</v>
      </c>
      <c r="E17" s="66" t="s">
        <v>715</v>
      </c>
      <c r="F17" s="54">
        <v>0.29166666666666669</v>
      </c>
      <c r="G17" s="20" t="s">
        <v>639</v>
      </c>
      <c r="H17" s="54">
        <v>0.3743055555555555</v>
      </c>
      <c r="I17" s="20" t="s">
        <v>677</v>
      </c>
      <c r="J17" s="54">
        <v>0.25347222222222221</v>
      </c>
      <c r="K17" s="20" t="s">
        <v>678</v>
      </c>
      <c r="L17" s="54">
        <v>0.22361111111111109</v>
      </c>
      <c r="M17" s="20" t="s">
        <v>679</v>
      </c>
      <c r="N17" s="54">
        <v>0.1986111111111111</v>
      </c>
      <c r="O17" s="20" t="s">
        <v>680</v>
      </c>
      <c r="P17" s="20">
        <v>0.16527777777777777</v>
      </c>
      <c r="Q17" s="20" t="s">
        <v>681</v>
      </c>
      <c r="R17" s="19" t="s">
        <v>700</v>
      </c>
      <c r="S17" s="19">
        <v>10</v>
      </c>
      <c r="T17" s="18">
        <f t="shared" si="1"/>
        <v>13</v>
      </c>
      <c r="V17">
        <v>10</v>
      </c>
      <c r="W17" s="36">
        <v>13</v>
      </c>
    </row>
    <row r="18" spans="1:23" ht="21" x14ac:dyDescent="0.35">
      <c r="A18" s="32">
        <v>15</v>
      </c>
      <c r="B18" s="80" t="s">
        <v>68</v>
      </c>
      <c r="C18" s="68" t="str">
        <f>VLOOKUP(A18,'Clasificación  liga'!$B$10:$E$45,3)</f>
        <v>FAM2499</v>
      </c>
      <c r="D18" s="80" t="s">
        <v>83</v>
      </c>
      <c r="E18" s="66" t="s">
        <v>716</v>
      </c>
      <c r="F18" s="54">
        <v>0.30208333333333331</v>
      </c>
      <c r="G18" s="20" t="s">
        <v>640</v>
      </c>
      <c r="H18" s="54">
        <v>0.27083333333333331</v>
      </c>
      <c r="I18" s="20" t="s">
        <v>682</v>
      </c>
      <c r="J18" s="54">
        <v>0.18263888888888891</v>
      </c>
      <c r="K18" s="20" t="s">
        <v>683</v>
      </c>
      <c r="L18" s="54">
        <v>0.28402777777777777</v>
      </c>
      <c r="M18" s="20" t="s">
        <v>684</v>
      </c>
      <c r="N18" s="54">
        <v>0.24236111111111111</v>
      </c>
      <c r="O18" s="20" t="s">
        <v>685</v>
      </c>
      <c r="P18" s="20">
        <v>0.23611111111111113</v>
      </c>
      <c r="Q18" s="20" t="s">
        <v>686</v>
      </c>
      <c r="R18" s="19" t="s">
        <v>701</v>
      </c>
      <c r="S18" s="19">
        <v>11</v>
      </c>
      <c r="T18" s="18">
        <f t="shared" si="1"/>
        <v>12</v>
      </c>
      <c r="V18">
        <v>11</v>
      </c>
      <c r="W18" s="36">
        <v>12</v>
      </c>
    </row>
    <row r="19" spans="1:23" ht="21" x14ac:dyDescent="0.35">
      <c r="A19" s="32">
        <v>36</v>
      </c>
      <c r="B19" s="80" t="s">
        <v>435</v>
      </c>
      <c r="C19" s="68">
        <f>VLOOKUP(A19,'Clasificación  liga'!$B$10:$E$45,3)</f>
        <v>6313</v>
      </c>
      <c r="D19" s="80" t="s">
        <v>631</v>
      </c>
      <c r="E19" s="66" t="s">
        <v>717</v>
      </c>
      <c r="F19" s="54">
        <v>0.16180555555555556</v>
      </c>
      <c r="G19" s="20" t="s">
        <v>641</v>
      </c>
      <c r="H19" s="54">
        <v>0.26458333333333334</v>
      </c>
      <c r="I19" s="20" t="s">
        <v>687</v>
      </c>
      <c r="J19" s="54">
        <v>0.1763888888888889</v>
      </c>
      <c r="K19" s="20" t="s">
        <v>688</v>
      </c>
      <c r="L19" s="54">
        <v>0.30902777777777779</v>
      </c>
      <c r="M19" s="20" t="s">
        <v>689</v>
      </c>
      <c r="N19" s="54">
        <v>0.3354166666666667</v>
      </c>
      <c r="O19" s="20" t="s">
        <v>690</v>
      </c>
      <c r="P19" s="20">
        <v>0.31041666666666667</v>
      </c>
      <c r="Q19" s="20" t="s">
        <v>691</v>
      </c>
      <c r="R19" s="19" t="s">
        <v>702</v>
      </c>
      <c r="S19" s="19">
        <v>12</v>
      </c>
      <c r="T19" s="18">
        <f t="shared" si="1"/>
        <v>11</v>
      </c>
      <c r="V19">
        <v>12</v>
      </c>
      <c r="W19" s="36">
        <v>11</v>
      </c>
    </row>
    <row r="20" spans="1:23" ht="21" x14ac:dyDescent="0.35">
      <c r="A20" s="79"/>
      <c r="B20" s="80"/>
      <c r="C20" s="16"/>
      <c r="D20" s="86"/>
      <c r="E20" s="53"/>
      <c r="F20" s="54"/>
      <c r="G20" s="20"/>
      <c r="H20" s="54"/>
      <c r="I20" s="20"/>
      <c r="J20" s="54"/>
      <c r="K20" s="20"/>
      <c r="L20" s="54"/>
      <c r="M20" s="20"/>
      <c r="N20" s="54"/>
      <c r="O20" s="20"/>
      <c r="P20" s="20"/>
      <c r="Q20" s="20"/>
      <c r="R20" s="19"/>
      <c r="S20" s="19"/>
      <c r="T20" s="18"/>
    </row>
    <row r="21" spans="1:23" ht="21" x14ac:dyDescent="0.35">
      <c r="A21" s="79"/>
      <c r="B21" s="80"/>
      <c r="C21" s="16"/>
      <c r="D21" s="34"/>
      <c r="E21" s="53"/>
      <c r="F21" s="54"/>
      <c r="G21" s="20"/>
      <c r="H21" s="54"/>
      <c r="I21" s="20"/>
      <c r="J21" s="54"/>
      <c r="K21" s="20"/>
      <c r="L21" s="54"/>
      <c r="M21" s="20"/>
      <c r="N21" s="54"/>
      <c r="O21" s="20"/>
      <c r="P21" s="20"/>
      <c r="Q21" s="20"/>
      <c r="R21" s="19"/>
      <c r="S21" s="19"/>
      <c r="T21" s="18"/>
    </row>
    <row r="22" spans="1:23" ht="21" x14ac:dyDescent="0.35">
      <c r="A22" s="79"/>
      <c r="B22" s="80"/>
      <c r="C22" s="16"/>
      <c r="D22" s="34"/>
      <c r="E22" s="53"/>
      <c r="F22" s="54"/>
      <c r="G22" s="20"/>
      <c r="H22" s="54"/>
      <c r="I22" s="20"/>
      <c r="J22" s="54"/>
      <c r="K22" s="20"/>
      <c r="L22" s="54"/>
      <c r="M22" s="20"/>
      <c r="N22" s="54"/>
      <c r="O22" s="20"/>
      <c r="P22" s="20"/>
      <c r="Q22" s="20"/>
      <c r="R22" s="19"/>
      <c r="S22" s="19"/>
      <c r="T22" s="18"/>
    </row>
    <row r="23" spans="1:23" ht="21" x14ac:dyDescent="0.35">
      <c r="A23" s="79"/>
      <c r="B23" s="80"/>
      <c r="C23" s="16"/>
      <c r="D23" s="34"/>
      <c r="E23" s="53"/>
      <c r="F23" s="54"/>
      <c r="G23" s="20"/>
      <c r="H23" s="54"/>
      <c r="I23" s="20"/>
      <c r="J23" s="54"/>
      <c r="K23" s="20"/>
      <c r="L23" s="54"/>
      <c r="M23" s="20"/>
      <c r="N23" s="54"/>
      <c r="O23" s="20"/>
      <c r="P23" s="20"/>
      <c r="Q23" s="20"/>
      <c r="R23" s="19"/>
      <c r="S23" s="19"/>
      <c r="T23" s="18"/>
    </row>
    <row r="24" spans="1:23" ht="21" x14ac:dyDescent="0.35">
      <c r="A24" s="79"/>
      <c r="B24" s="80"/>
      <c r="C24" s="16"/>
      <c r="D24" s="34" t="s">
        <v>632</v>
      </c>
      <c r="E24" s="53"/>
      <c r="F24" s="54"/>
      <c r="G24" s="20"/>
      <c r="H24" s="54"/>
      <c r="I24" s="20"/>
      <c r="J24" s="54"/>
      <c r="K24" s="20"/>
      <c r="L24" s="54"/>
      <c r="M24" s="20"/>
      <c r="N24" s="54"/>
      <c r="O24" s="20"/>
      <c r="P24" s="20"/>
      <c r="Q24" s="20"/>
      <c r="R24" s="19"/>
      <c r="S24" s="19"/>
      <c r="T24" s="18"/>
    </row>
    <row r="25" spans="1:23" ht="21" x14ac:dyDescent="0.35">
      <c r="A25" s="79"/>
      <c r="B25" s="80"/>
      <c r="C25" s="16"/>
      <c r="D25" s="34"/>
      <c r="E25" s="53"/>
      <c r="F25" s="54"/>
      <c r="G25" s="20"/>
      <c r="H25" s="54"/>
      <c r="I25" s="20"/>
      <c r="J25" s="54"/>
      <c r="K25" s="20"/>
      <c r="L25" s="54"/>
      <c r="M25" s="20"/>
      <c r="N25" s="54"/>
      <c r="O25" s="20"/>
      <c r="P25" s="20"/>
      <c r="Q25" s="20"/>
      <c r="R25" s="19"/>
      <c r="S25" s="19"/>
      <c r="T25" s="18"/>
    </row>
    <row r="26" spans="1:23" ht="21" x14ac:dyDescent="0.35">
      <c r="A26" s="79"/>
      <c r="B26" s="80"/>
      <c r="C26" s="16"/>
      <c r="D26" s="34"/>
      <c r="E26" s="53"/>
      <c r="F26" s="54"/>
      <c r="G26" s="20"/>
      <c r="H26" s="54"/>
      <c r="I26" s="20"/>
      <c r="J26" s="54"/>
      <c r="K26" s="20"/>
      <c r="L26" s="54"/>
      <c r="M26" s="20"/>
      <c r="N26" s="54"/>
      <c r="O26" s="20"/>
      <c r="P26" s="20"/>
      <c r="Q26" s="20"/>
      <c r="R26" s="19"/>
      <c r="S26" s="19"/>
      <c r="T26" s="18"/>
    </row>
    <row r="27" spans="1:23" ht="21" x14ac:dyDescent="0.35">
      <c r="A27" s="79"/>
      <c r="B27" s="80"/>
      <c r="C27" s="16"/>
      <c r="D27" s="34"/>
      <c r="E27" s="53"/>
      <c r="F27" s="54"/>
      <c r="G27" s="20"/>
      <c r="H27" s="54"/>
      <c r="I27" s="20"/>
      <c r="J27" s="54"/>
      <c r="K27" s="20"/>
      <c r="L27" s="54"/>
      <c r="M27" s="20"/>
      <c r="N27" s="54"/>
      <c r="O27" s="20"/>
      <c r="P27" s="20"/>
      <c r="Q27" s="20"/>
      <c r="R27" s="19"/>
      <c r="S27" s="19"/>
      <c r="T27" s="18"/>
    </row>
    <row r="28" spans="1:23" ht="21" x14ac:dyDescent="0.35">
      <c r="A28" s="79"/>
      <c r="B28" s="80"/>
      <c r="C28" s="16"/>
      <c r="D28" s="34"/>
      <c r="E28" s="53"/>
      <c r="F28" s="54"/>
      <c r="G28" s="20"/>
      <c r="H28" s="54"/>
      <c r="I28" s="20"/>
      <c r="J28" s="54"/>
      <c r="K28" s="20"/>
      <c r="L28" s="54"/>
      <c r="M28" s="20"/>
      <c r="N28" s="54"/>
      <c r="O28" s="20"/>
      <c r="P28" s="20"/>
      <c r="Q28" s="20"/>
      <c r="R28" s="19"/>
      <c r="S28" s="19"/>
      <c r="T28" s="18"/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mergeCells count="16">
    <mergeCell ref="S5:S6"/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R5:R6"/>
    <mergeCell ref="P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A3" zoomScale="70" zoomScaleNormal="70" workbookViewId="0">
      <selection activeCell="C8" sqref="C8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39.453125" style="1" bestFit="1" customWidth="1"/>
    <col min="5" max="5" width="11.7265625" style="1" bestFit="1" customWidth="1"/>
    <col min="6" max="6" width="12.54296875" style="13" customWidth="1"/>
    <col min="7" max="7" width="9.1796875" style="13" customWidth="1"/>
    <col min="8" max="8" width="13.1796875" style="12" customWidth="1"/>
    <col min="9" max="9" width="10.453125" style="12" customWidth="1"/>
    <col min="10" max="10" width="13.1796875" style="12" customWidth="1"/>
    <col min="11" max="11" width="10.453125" style="12" customWidth="1"/>
    <col min="12" max="12" width="13.54296875" style="12" customWidth="1"/>
    <col min="13" max="13" width="10.453125" style="12" customWidth="1"/>
    <col min="14" max="14" width="13.1796875" style="12" customWidth="1"/>
    <col min="15" max="15" width="10.453125" style="12" customWidth="1"/>
    <col min="16" max="16" width="14.453125" customWidth="1"/>
    <col min="19" max="19" width="12" bestFit="1" customWidth="1"/>
  </cols>
  <sheetData>
    <row r="1" spans="1:23" x14ac:dyDescent="0.35">
      <c r="F1" s="14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39" t="s">
        <v>50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1"/>
      <c r="R3" s="175"/>
    </row>
    <row r="4" spans="1:23" ht="23.25" customHeight="1" x14ac:dyDescent="0.25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76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32">
        <v>5</v>
      </c>
      <c r="B8" s="24" t="s">
        <v>58</v>
      </c>
      <c r="C8" s="68">
        <f>VLOOKUP(A8,'Clasificación  liga'!$B$10:$E$45,3)</f>
        <v>1761</v>
      </c>
      <c r="D8" s="68" t="str">
        <f>VLOOKUP(A8,'Clasificación  liga'!$B$10:$E$45,4)</f>
        <v>GRUPO HALCóN DE VELEROS</v>
      </c>
      <c r="E8" s="66" t="s">
        <v>586</v>
      </c>
      <c r="F8" s="85">
        <v>0.4152777777777778</v>
      </c>
      <c r="G8" s="20" t="s">
        <v>85</v>
      </c>
      <c r="H8" s="85">
        <v>0.29166666666666669</v>
      </c>
      <c r="I8" s="20" t="s">
        <v>342</v>
      </c>
      <c r="J8" s="85">
        <v>0.41388888888888892</v>
      </c>
      <c r="K8" s="20" t="s">
        <v>85</v>
      </c>
      <c r="L8" s="85">
        <v>0.41250000000000003</v>
      </c>
      <c r="M8" s="20" t="s">
        <v>85</v>
      </c>
      <c r="N8" s="85">
        <v>0.40833333333333338</v>
      </c>
      <c r="O8" s="20" t="s">
        <v>387</v>
      </c>
      <c r="P8" s="20"/>
      <c r="Q8" s="20"/>
      <c r="R8" s="19" t="s">
        <v>403</v>
      </c>
      <c r="S8" s="19">
        <v>1</v>
      </c>
      <c r="T8" s="18">
        <f>VLOOKUP(S8,$V$8:$W$29,2)</f>
        <v>25</v>
      </c>
      <c r="V8" s="67">
        <v>1</v>
      </c>
      <c r="W8" s="36">
        <v>25</v>
      </c>
    </row>
    <row r="9" spans="1:23" ht="21" x14ac:dyDescent="0.35">
      <c r="A9" s="32">
        <v>18</v>
      </c>
      <c r="B9" s="33" t="s">
        <v>226</v>
      </c>
      <c r="C9" s="68" t="str">
        <f>VLOOKUP(A9,'Clasificación  liga'!$B$10:$E$45,3)</f>
        <v>FAM1723</v>
      </c>
      <c r="D9" s="68" t="str">
        <f>VLOOKUP(A9,'Clasificación  liga'!$B$10:$E$45,4)</f>
        <v>GRUPO HALCON DE VELEROS</v>
      </c>
      <c r="E9" s="66" t="s">
        <v>587</v>
      </c>
      <c r="F9" s="85">
        <v>0.41319444444444442</v>
      </c>
      <c r="G9" s="20" t="s">
        <v>325</v>
      </c>
      <c r="H9" s="85">
        <v>0.41388888888888892</v>
      </c>
      <c r="I9" s="20" t="s">
        <v>343</v>
      </c>
      <c r="J9" s="85">
        <v>0.41388888888888892</v>
      </c>
      <c r="K9" s="20" t="s">
        <v>357</v>
      </c>
      <c r="L9" s="85">
        <v>0.26874999999999999</v>
      </c>
      <c r="M9" s="20" t="s">
        <v>371</v>
      </c>
      <c r="N9" s="85">
        <v>0.41388888888888892</v>
      </c>
      <c r="O9" s="20" t="s">
        <v>85</v>
      </c>
      <c r="P9" s="20"/>
      <c r="Q9" s="20"/>
      <c r="R9" s="19" t="s">
        <v>404</v>
      </c>
      <c r="S9" s="19">
        <v>2</v>
      </c>
      <c r="T9" s="18">
        <f t="shared" ref="T9:T28" si="0">VLOOKUP(S9,$V$8:$W$29,2)</f>
        <v>23</v>
      </c>
      <c r="V9" s="67">
        <v>2</v>
      </c>
      <c r="W9" s="36">
        <v>23</v>
      </c>
    </row>
    <row r="10" spans="1:23" ht="21" x14ac:dyDescent="0.35">
      <c r="A10" s="32">
        <v>25</v>
      </c>
      <c r="B10" s="33" t="s">
        <v>225</v>
      </c>
      <c r="C10" s="68" t="str">
        <f>VLOOKUP(A10,'Clasificación  liga'!$B$10:$E$45,3)</f>
        <v>FAM1696</v>
      </c>
      <c r="D10" s="68" t="str">
        <f>VLOOKUP(A10,'Clasificación  liga'!$B$10:$E$45,4)</f>
        <v>GRUPO HALCON DE VELEROS</v>
      </c>
      <c r="E10" s="66" t="s">
        <v>588</v>
      </c>
      <c r="F10" s="85">
        <v>0.41388888888888892</v>
      </c>
      <c r="G10" s="20" t="s">
        <v>326</v>
      </c>
      <c r="H10" s="85">
        <v>0.41319444444444442</v>
      </c>
      <c r="I10" s="20" t="s">
        <v>344</v>
      </c>
      <c r="J10" s="85">
        <v>0.41111111111111115</v>
      </c>
      <c r="K10" s="20" t="s">
        <v>85</v>
      </c>
      <c r="L10" s="85">
        <v>0.25416666666666665</v>
      </c>
      <c r="M10" s="20" t="s">
        <v>372</v>
      </c>
      <c r="N10" s="85">
        <v>0.41180555555555554</v>
      </c>
      <c r="O10" s="20" t="s">
        <v>388</v>
      </c>
      <c r="P10" s="20"/>
      <c r="Q10" s="20"/>
      <c r="R10" s="19" t="s">
        <v>405</v>
      </c>
      <c r="S10" s="19">
        <v>3</v>
      </c>
      <c r="T10" s="18">
        <f t="shared" si="0"/>
        <v>20</v>
      </c>
      <c r="V10" s="67">
        <v>3</v>
      </c>
      <c r="W10" s="36">
        <v>20</v>
      </c>
    </row>
    <row r="11" spans="1:23" ht="21" x14ac:dyDescent="0.35">
      <c r="A11" s="32">
        <v>17</v>
      </c>
      <c r="B11" s="33" t="s">
        <v>315</v>
      </c>
      <c r="C11" s="68">
        <f>VLOOKUP(A11,'Clasificación  liga'!$B$10:$E$45,3)</f>
        <v>4697</v>
      </c>
      <c r="D11" s="68" t="str">
        <f>VLOOKUP(A11,'Clasificación  liga'!$B$10:$E$45,4)</f>
        <v>GRUPO HALCON DE VELEROS</v>
      </c>
      <c r="E11" s="66" t="s">
        <v>589</v>
      </c>
      <c r="F11" s="85">
        <v>0.38194444444444442</v>
      </c>
      <c r="G11" s="20" t="s">
        <v>85</v>
      </c>
      <c r="H11" s="85">
        <v>0.37708333333333338</v>
      </c>
      <c r="I11" s="20" t="s">
        <v>345</v>
      </c>
      <c r="J11" s="85">
        <v>0.4152777777777778</v>
      </c>
      <c r="K11" s="20" t="s">
        <v>358</v>
      </c>
      <c r="L11" s="85">
        <v>0.41250000000000003</v>
      </c>
      <c r="M11" s="20" t="s">
        <v>373</v>
      </c>
      <c r="N11" s="85">
        <v>0.41180555555555554</v>
      </c>
      <c r="O11" s="20" t="s">
        <v>389</v>
      </c>
      <c r="P11" s="20"/>
      <c r="Q11" s="20"/>
      <c r="R11" s="19" t="s">
        <v>406</v>
      </c>
      <c r="S11" s="19">
        <v>4</v>
      </c>
      <c r="T11" s="18">
        <f t="shared" si="0"/>
        <v>19</v>
      </c>
      <c r="V11" s="67">
        <v>4</v>
      </c>
      <c r="W11" s="36">
        <v>19</v>
      </c>
    </row>
    <row r="12" spans="1:23" ht="21" x14ac:dyDescent="0.35">
      <c r="A12" s="32">
        <v>13</v>
      </c>
      <c r="B12" s="33" t="s">
        <v>66</v>
      </c>
      <c r="C12" s="68">
        <f>VLOOKUP(A12,'Clasificación  liga'!$B$10:$E$45,3)</f>
        <v>2607</v>
      </c>
      <c r="D12" s="68" t="str">
        <f>VLOOKUP(A12,'Clasificación  liga'!$B$10:$E$45,4)</f>
        <v>RC TORREJóN DE LA CALZADA</v>
      </c>
      <c r="E12" s="93"/>
      <c r="F12" s="85">
        <v>0.3444444444444445</v>
      </c>
      <c r="G12" s="20" t="s">
        <v>327</v>
      </c>
      <c r="H12" s="85">
        <v>0.41250000000000003</v>
      </c>
      <c r="I12" s="20" t="s">
        <v>346</v>
      </c>
      <c r="J12" s="85">
        <v>0.15625</v>
      </c>
      <c r="K12" s="20" t="s">
        <v>359</v>
      </c>
      <c r="L12" s="85">
        <v>0.41041666666666665</v>
      </c>
      <c r="M12" s="20" t="s">
        <v>85</v>
      </c>
      <c r="N12" s="85">
        <v>0.41597222222222219</v>
      </c>
      <c r="O12" s="20" t="s">
        <v>85</v>
      </c>
      <c r="P12" s="20"/>
      <c r="Q12" s="20"/>
      <c r="R12" s="19" t="s">
        <v>407</v>
      </c>
      <c r="S12" s="19">
        <v>5</v>
      </c>
      <c r="T12" s="18">
        <f t="shared" si="0"/>
        <v>18</v>
      </c>
      <c r="V12" s="67">
        <v>5</v>
      </c>
      <c r="W12" s="36">
        <v>18</v>
      </c>
    </row>
    <row r="13" spans="1:23" ht="21" x14ac:dyDescent="0.35">
      <c r="A13" s="32">
        <v>19</v>
      </c>
      <c r="B13" s="33" t="s">
        <v>316</v>
      </c>
      <c r="C13" s="68">
        <f>VLOOKUP(A13,'Clasificación  liga'!$B$10:$E$45,3)</f>
        <v>7055</v>
      </c>
      <c r="D13" s="68" t="str">
        <f>VLOOKUP(A13,'Clasificación  liga'!$B$10:$E$45,4)</f>
        <v>CASH</v>
      </c>
      <c r="E13" s="66" t="s">
        <v>590</v>
      </c>
      <c r="F13" s="85">
        <v>0.31666666666666665</v>
      </c>
      <c r="G13" s="20" t="s">
        <v>328</v>
      </c>
      <c r="H13" s="85">
        <v>0.29791666666666666</v>
      </c>
      <c r="I13" s="20" t="s">
        <v>347</v>
      </c>
      <c r="J13" s="85">
        <v>0.41319444444444442</v>
      </c>
      <c r="K13" s="20" t="s">
        <v>85</v>
      </c>
      <c r="L13" s="85">
        <v>0.4055555555555555</v>
      </c>
      <c r="M13" s="20" t="s">
        <v>85</v>
      </c>
      <c r="N13" s="85">
        <v>0.40833333333333338</v>
      </c>
      <c r="O13" s="20" t="s">
        <v>390</v>
      </c>
      <c r="P13" s="20"/>
      <c r="Q13" s="20"/>
      <c r="R13" s="19" t="s">
        <v>408</v>
      </c>
      <c r="S13" s="19">
        <v>6</v>
      </c>
      <c r="T13" s="18">
        <f t="shared" si="0"/>
        <v>17</v>
      </c>
      <c r="V13" s="67">
        <v>6</v>
      </c>
      <c r="W13" s="36">
        <v>17</v>
      </c>
    </row>
    <row r="14" spans="1:23" ht="21" x14ac:dyDescent="0.35">
      <c r="A14" s="32">
        <v>26</v>
      </c>
      <c r="B14" s="33" t="s">
        <v>317</v>
      </c>
      <c r="C14" s="68" t="str">
        <f>VLOOKUP(A14,'Clasificación  liga'!$B$10:$E$45,3)</f>
        <v>L.2017.0508</v>
      </c>
      <c r="D14" s="68" t="str">
        <f>VLOOKUP(A14,'Clasificación  liga'!$B$10:$E$45,4)</f>
        <v>CLUB AEROMODELISMO LINARES</v>
      </c>
      <c r="E14" s="93"/>
      <c r="F14" s="85">
        <v>0.41597222222222219</v>
      </c>
      <c r="G14" s="20" t="s">
        <v>329</v>
      </c>
      <c r="H14" s="85">
        <v>0.41180555555555554</v>
      </c>
      <c r="I14" s="20" t="s">
        <v>85</v>
      </c>
      <c r="J14" s="85">
        <v>0.19166666666666665</v>
      </c>
      <c r="K14" s="20" t="s">
        <v>360</v>
      </c>
      <c r="L14" s="85">
        <v>0.39999999999999997</v>
      </c>
      <c r="M14" s="20" t="s">
        <v>374</v>
      </c>
      <c r="N14" s="85">
        <v>0.40625</v>
      </c>
      <c r="O14" s="20" t="s">
        <v>391</v>
      </c>
      <c r="P14" s="20"/>
      <c r="Q14" s="20"/>
      <c r="R14" s="19" t="s">
        <v>409</v>
      </c>
      <c r="S14" s="19">
        <v>7</v>
      </c>
      <c r="T14" s="18">
        <f t="shared" si="0"/>
        <v>16</v>
      </c>
      <c r="V14" s="67">
        <v>7</v>
      </c>
      <c r="W14" s="36">
        <v>16</v>
      </c>
    </row>
    <row r="15" spans="1:23" ht="21" x14ac:dyDescent="0.35">
      <c r="A15" s="32">
        <v>32</v>
      </c>
      <c r="B15" s="33" t="s">
        <v>318</v>
      </c>
      <c r="C15" s="68" t="str">
        <f>VLOOKUP(A15,'Clasificación  liga'!$B$10:$E$45,3)</f>
        <v>712/2019</v>
      </c>
      <c r="D15" s="68" t="str">
        <f>VLOOKUP(A15,'Clasificación  liga'!$B$10:$E$45,4)</f>
        <v>Aerom. Guadalajara</v>
      </c>
      <c r="E15" s="93"/>
      <c r="F15" s="85">
        <v>0.4152777777777778</v>
      </c>
      <c r="G15" s="20" t="s">
        <v>330</v>
      </c>
      <c r="H15" s="85">
        <v>0.41388888888888892</v>
      </c>
      <c r="I15" s="20" t="s">
        <v>348</v>
      </c>
      <c r="J15" s="85">
        <v>0.18194444444444444</v>
      </c>
      <c r="K15" s="20" t="s">
        <v>361</v>
      </c>
      <c r="L15" s="85">
        <v>0.34027777777777773</v>
      </c>
      <c r="M15" s="20" t="s">
        <v>375</v>
      </c>
      <c r="N15" s="85">
        <v>0.4145833333333333</v>
      </c>
      <c r="O15" s="20" t="s">
        <v>85</v>
      </c>
      <c r="P15" s="20"/>
      <c r="Q15" s="20"/>
      <c r="R15" s="19" t="s">
        <v>410</v>
      </c>
      <c r="S15" s="19">
        <v>8</v>
      </c>
      <c r="T15" s="18">
        <f t="shared" si="0"/>
        <v>15</v>
      </c>
      <c r="V15" s="67">
        <v>8</v>
      </c>
      <c r="W15" s="36">
        <v>15</v>
      </c>
    </row>
    <row r="16" spans="1:23" ht="21" x14ac:dyDescent="0.35">
      <c r="A16" s="32">
        <v>27</v>
      </c>
      <c r="B16" s="33" t="s">
        <v>319</v>
      </c>
      <c r="C16" s="68">
        <f>VLOOKUP(A16,'Clasificación  liga'!$B$10:$E$45,3)</f>
        <v>2146</v>
      </c>
      <c r="D16" s="68" t="str">
        <f>VLOOKUP(A16,'Clasificación  liga'!$B$10:$E$45,4)</f>
        <v>XALOC</v>
      </c>
      <c r="E16" s="93"/>
      <c r="F16" s="85">
        <v>0.19722222222222222</v>
      </c>
      <c r="G16" s="20" t="s">
        <v>331</v>
      </c>
      <c r="H16" s="85">
        <v>0.41111111111111115</v>
      </c>
      <c r="I16" s="20" t="s">
        <v>85</v>
      </c>
      <c r="J16" s="85">
        <v>0.1423611111111111</v>
      </c>
      <c r="K16" s="20" t="s">
        <v>362</v>
      </c>
      <c r="L16" s="85">
        <v>0.40902777777777777</v>
      </c>
      <c r="M16" s="20" t="s">
        <v>376</v>
      </c>
      <c r="N16" s="85">
        <v>0.40069444444444446</v>
      </c>
      <c r="O16" s="20" t="s">
        <v>392</v>
      </c>
      <c r="P16" s="20"/>
      <c r="Q16" s="20"/>
      <c r="R16" s="19" t="s">
        <v>411</v>
      </c>
      <c r="S16" s="19">
        <v>9</v>
      </c>
      <c r="T16" s="18">
        <f t="shared" si="0"/>
        <v>14</v>
      </c>
      <c r="V16" s="67">
        <v>9</v>
      </c>
      <c r="W16" s="36">
        <v>14</v>
      </c>
    </row>
    <row r="17" spans="1:23" ht="21" x14ac:dyDescent="0.35">
      <c r="A17" s="32">
        <v>4</v>
      </c>
      <c r="B17" s="33" t="s">
        <v>28</v>
      </c>
      <c r="C17" s="68" t="str">
        <f>VLOOKUP(A17,'Clasificación  liga'!$B$10:$E$45,3)</f>
        <v>FAM2086</v>
      </c>
      <c r="D17" s="68" t="str">
        <f>VLOOKUP(A17,'Clasificación  liga'!$B$10:$E$45,4)</f>
        <v>PETIRROJO</v>
      </c>
      <c r="E17" s="66" t="s">
        <v>591</v>
      </c>
      <c r="F17" s="85">
        <v>0.30833333333333335</v>
      </c>
      <c r="G17" s="20" t="s">
        <v>332</v>
      </c>
      <c r="H17" s="85">
        <v>0.37847222222222227</v>
      </c>
      <c r="I17" s="20" t="s">
        <v>349</v>
      </c>
      <c r="J17" s="85">
        <v>0.41041666666666665</v>
      </c>
      <c r="K17" s="20" t="s">
        <v>363</v>
      </c>
      <c r="L17" s="85">
        <v>0.40763888888888888</v>
      </c>
      <c r="M17" s="20" t="s">
        <v>377</v>
      </c>
      <c r="N17" s="85">
        <v>0.40347222222222223</v>
      </c>
      <c r="O17" s="20" t="s">
        <v>393</v>
      </c>
      <c r="P17" s="20"/>
      <c r="Q17" s="20"/>
      <c r="R17" s="19" t="s">
        <v>412</v>
      </c>
      <c r="S17" s="19">
        <v>10</v>
      </c>
      <c r="T17" s="18">
        <f t="shared" si="0"/>
        <v>13</v>
      </c>
      <c r="V17" s="67">
        <v>10</v>
      </c>
      <c r="W17" s="36">
        <v>13</v>
      </c>
    </row>
    <row r="18" spans="1:23" ht="21" x14ac:dyDescent="0.35">
      <c r="A18" s="32">
        <v>33</v>
      </c>
      <c r="B18" s="33" t="s">
        <v>320</v>
      </c>
      <c r="C18" s="68">
        <f>VLOOKUP(A18,'Clasificación  liga'!$B$10:$E$45,3)</f>
        <v>1254</v>
      </c>
      <c r="D18" s="68" t="str">
        <f>VLOOKUP(A18,'Clasificación  liga'!$B$10:$E$45,4)</f>
        <v>CLUB VELEROS CERCEDILLA</v>
      </c>
      <c r="E18" s="66" t="s">
        <v>592</v>
      </c>
      <c r="F18" s="85">
        <v>0.23750000000000002</v>
      </c>
      <c r="G18" s="20" t="s">
        <v>333</v>
      </c>
      <c r="H18" s="85">
        <v>0.37777777777777777</v>
      </c>
      <c r="I18" s="20" t="s">
        <v>350</v>
      </c>
      <c r="J18" s="85">
        <v>0.40972222222222227</v>
      </c>
      <c r="K18" s="20" t="s">
        <v>364</v>
      </c>
      <c r="L18" s="85">
        <v>0.41388888888888892</v>
      </c>
      <c r="M18" s="20" t="s">
        <v>378</v>
      </c>
      <c r="N18" s="85">
        <v>0.2951388888888889</v>
      </c>
      <c r="O18" s="20" t="s">
        <v>394</v>
      </c>
      <c r="P18" s="20"/>
      <c r="Q18" s="20"/>
      <c r="R18" s="19" t="s">
        <v>413</v>
      </c>
      <c r="S18" s="19">
        <v>11</v>
      </c>
      <c r="T18" s="18">
        <f t="shared" si="0"/>
        <v>12</v>
      </c>
      <c r="V18" s="67">
        <v>11</v>
      </c>
      <c r="W18" s="36">
        <v>12</v>
      </c>
    </row>
    <row r="19" spans="1:23" ht="21" x14ac:dyDescent="0.35">
      <c r="A19" s="32">
        <v>30</v>
      </c>
      <c r="B19" s="33" t="s">
        <v>228</v>
      </c>
      <c r="C19" s="68" t="str">
        <f>VLOOKUP(A19,'Clasificación  liga'!$B$10:$E$45,3)</f>
        <v>FAM2584</v>
      </c>
      <c r="D19" s="68" t="str">
        <f>VLOOKUP(A19,'Clasificación  liga'!$B$10:$E$45,4)</f>
        <v>RC TORREJóN DE LA CALZADA</v>
      </c>
      <c r="E19" s="66" t="s">
        <v>593</v>
      </c>
      <c r="F19" s="85">
        <v>0.41597222222222219</v>
      </c>
      <c r="G19" s="20" t="s">
        <v>334</v>
      </c>
      <c r="H19" s="85">
        <v>0.41388888888888892</v>
      </c>
      <c r="I19" s="20" t="s">
        <v>351</v>
      </c>
      <c r="J19" s="85">
        <v>0.33194444444444443</v>
      </c>
      <c r="K19" s="20" t="s">
        <v>365</v>
      </c>
      <c r="L19" s="85">
        <v>0.3215277777777778</v>
      </c>
      <c r="M19" s="20" t="s">
        <v>379</v>
      </c>
      <c r="N19" s="85">
        <v>0.40625</v>
      </c>
      <c r="O19" s="20" t="s">
        <v>395</v>
      </c>
      <c r="P19" s="20"/>
      <c r="Q19" s="20"/>
      <c r="R19" s="19" t="s">
        <v>414</v>
      </c>
      <c r="S19" s="19">
        <v>12</v>
      </c>
      <c r="T19" s="18">
        <f t="shared" si="0"/>
        <v>11</v>
      </c>
      <c r="V19" s="67">
        <v>12</v>
      </c>
      <c r="W19" s="36">
        <v>11</v>
      </c>
    </row>
    <row r="20" spans="1:23" ht="21" x14ac:dyDescent="0.35">
      <c r="A20" s="32">
        <v>29</v>
      </c>
      <c r="B20" s="33" t="s">
        <v>227</v>
      </c>
      <c r="C20" s="68" t="str">
        <f>VLOOKUP(A20,'Clasificación  liga'!$B$10:$E$45,3)</f>
        <v>FAM2588</v>
      </c>
      <c r="D20" s="68" t="str">
        <f>VLOOKUP(A20,'Clasificación  liga'!$B$10:$E$45,4)</f>
        <v>RC TORREJóN DE LA CALZADA</v>
      </c>
      <c r="E20" s="66" t="s">
        <v>594</v>
      </c>
      <c r="F20" s="85">
        <v>0.34722222222222227</v>
      </c>
      <c r="G20" s="20" t="s">
        <v>335</v>
      </c>
      <c r="H20" s="85">
        <v>0.41388888888888892</v>
      </c>
      <c r="I20" s="20" t="s">
        <v>352</v>
      </c>
      <c r="J20" s="85">
        <v>0.21527777777777779</v>
      </c>
      <c r="K20" s="20" t="s">
        <v>366</v>
      </c>
      <c r="L20" s="85">
        <v>0.4069444444444445</v>
      </c>
      <c r="M20" s="20" t="s">
        <v>380</v>
      </c>
      <c r="N20" s="85">
        <v>0.4145833333333333</v>
      </c>
      <c r="O20" s="20" t="s">
        <v>396</v>
      </c>
      <c r="P20" s="20"/>
      <c r="Q20" s="20"/>
      <c r="R20" s="19" t="s">
        <v>415</v>
      </c>
      <c r="S20" s="19">
        <v>13</v>
      </c>
      <c r="T20" s="18">
        <f t="shared" si="0"/>
        <v>10</v>
      </c>
      <c r="V20" s="67">
        <v>13</v>
      </c>
      <c r="W20" s="36">
        <v>10</v>
      </c>
    </row>
    <row r="21" spans="1:23" ht="21" x14ac:dyDescent="0.35">
      <c r="A21" s="32">
        <v>6</v>
      </c>
      <c r="B21" s="33" t="s">
        <v>59</v>
      </c>
      <c r="C21" s="68">
        <f>VLOOKUP(A21,'Clasificación  liga'!$B$10:$E$45,3)</f>
        <v>3184</v>
      </c>
      <c r="D21" s="68" t="str">
        <f>VLOOKUP(A21,'Clasificación  liga'!$B$10:$E$45,4)</f>
        <v>MAJADAHONDA</v>
      </c>
      <c r="E21" s="66" t="s">
        <v>595</v>
      </c>
      <c r="F21" s="85">
        <v>0.41597222222222219</v>
      </c>
      <c r="G21" s="20" t="s">
        <v>336</v>
      </c>
      <c r="H21" s="85">
        <v>0.28402777777777777</v>
      </c>
      <c r="I21" s="20" t="s">
        <v>353</v>
      </c>
      <c r="J21" s="85">
        <v>0</v>
      </c>
      <c r="K21" s="20" t="s">
        <v>105</v>
      </c>
      <c r="L21" s="85">
        <v>0.37152777777777773</v>
      </c>
      <c r="M21" s="20" t="s">
        <v>381</v>
      </c>
      <c r="N21" s="85">
        <v>0.38055555555555554</v>
      </c>
      <c r="O21" s="20" t="s">
        <v>397</v>
      </c>
      <c r="P21" s="20"/>
      <c r="Q21" s="20"/>
      <c r="R21" s="19" t="s">
        <v>416</v>
      </c>
      <c r="S21" s="19">
        <v>14</v>
      </c>
      <c r="T21" s="18">
        <f t="shared" si="0"/>
        <v>9</v>
      </c>
      <c r="V21" s="67">
        <v>14</v>
      </c>
      <c r="W21" s="36">
        <v>9</v>
      </c>
    </row>
    <row r="22" spans="1:23" ht="21" x14ac:dyDescent="0.35">
      <c r="A22" s="4">
        <v>14</v>
      </c>
      <c r="B22" s="33" t="s">
        <v>67</v>
      </c>
      <c r="C22" s="68">
        <f>VLOOKUP(A22,'Clasificación  liga'!$B$10:$E$45,3)</f>
        <v>1434</v>
      </c>
      <c r="D22" s="68" t="str">
        <f>VLOOKUP(A22,'Clasificación  liga'!$B$10:$E$45,4)</f>
        <v>ALCAUDON</v>
      </c>
      <c r="E22" s="66" t="s">
        <v>596</v>
      </c>
      <c r="F22" s="85">
        <v>0.31111111111111112</v>
      </c>
      <c r="G22" s="20" t="s">
        <v>337</v>
      </c>
      <c r="H22" s="85">
        <v>0.38819444444444445</v>
      </c>
      <c r="I22" s="20" t="s">
        <v>349</v>
      </c>
      <c r="J22" s="85">
        <v>0.21388888888888891</v>
      </c>
      <c r="K22" s="20" t="s">
        <v>367</v>
      </c>
      <c r="L22" s="85">
        <v>0.22916666666666666</v>
      </c>
      <c r="M22" s="20" t="s">
        <v>382</v>
      </c>
      <c r="N22" s="85">
        <v>0.40972222222222227</v>
      </c>
      <c r="O22" s="20" t="s">
        <v>398</v>
      </c>
      <c r="P22" s="20"/>
      <c r="Q22" s="20"/>
      <c r="R22" s="19" t="s">
        <v>417</v>
      </c>
      <c r="S22" s="19">
        <v>15</v>
      </c>
      <c r="T22" s="18">
        <f t="shared" si="0"/>
        <v>8</v>
      </c>
      <c r="V22" s="67">
        <v>15</v>
      </c>
      <c r="W22" s="36">
        <v>8</v>
      </c>
    </row>
    <row r="23" spans="1:23" ht="21" x14ac:dyDescent="0.35">
      <c r="A23" s="4">
        <v>23</v>
      </c>
      <c r="B23" s="33" t="s">
        <v>321</v>
      </c>
      <c r="C23" s="68" t="str">
        <f>VLOOKUP(A23,'Clasificación  liga'!$B$10:$E$45,3)</f>
        <v>018-24313071</v>
      </c>
      <c r="D23" s="68" t="str">
        <f>VLOOKUP(A23,'Clasificación  liga'!$B$10:$E$45,4)</f>
        <v>TORRE CASINOS</v>
      </c>
      <c r="E23" s="93"/>
      <c r="F23" s="85">
        <v>0.34027777777777773</v>
      </c>
      <c r="G23" s="20" t="s">
        <v>338</v>
      </c>
      <c r="H23" s="85">
        <v>0.40833333333333338</v>
      </c>
      <c r="I23" s="20" t="s">
        <v>354</v>
      </c>
      <c r="J23" s="85">
        <v>0.23263888888888887</v>
      </c>
      <c r="K23" s="20" t="s">
        <v>368</v>
      </c>
      <c r="L23" s="85">
        <v>0.28680555555555554</v>
      </c>
      <c r="M23" s="20" t="s">
        <v>383</v>
      </c>
      <c r="N23" s="85">
        <v>7.7777777777777779E-2</v>
      </c>
      <c r="O23" s="20" t="s">
        <v>399</v>
      </c>
      <c r="P23" s="20"/>
      <c r="Q23" s="20"/>
      <c r="R23" s="19" t="s">
        <v>418</v>
      </c>
      <c r="S23" s="19">
        <v>16</v>
      </c>
      <c r="T23" s="18">
        <f t="shared" si="0"/>
        <v>7</v>
      </c>
      <c r="V23" s="67">
        <v>16</v>
      </c>
      <c r="W23" s="36">
        <v>7</v>
      </c>
    </row>
    <row r="24" spans="1:23" ht="21" x14ac:dyDescent="0.35">
      <c r="A24" s="4">
        <v>2</v>
      </c>
      <c r="B24" s="33" t="s">
        <v>33</v>
      </c>
      <c r="C24" s="68">
        <f>VLOOKUP(A24,'Clasificación  liga'!$B$10:$E$45,3)</f>
        <v>1774</v>
      </c>
      <c r="D24" s="68" t="str">
        <f>VLOOKUP(A24,'Clasificación  liga'!$B$10:$E$45,4)</f>
        <v>GRUPO HALCóN DE VELEROS RC</v>
      </c>
      <c r="E24" s="66" t="s">
        <v>597</v>
      </c>
      <c r="F24" s="85">
        <v>0.35486111111111113</v>
      </c>
      <c r="G24" s="20" t="s">
        <v>339</v>
      </c>
      <c r="H24" s="85">
        <v>0</v>
      </c>
      <c r="I24" s="20" t="s">
        <v>105</v>
      </c>
      <c r="J24" s="85">
        <v>0</v>
      </c>
      <c r="K24" s="20" t="s">
        <v>105</v>
      </c>
      <c r="L24" s="85">
        <v>0.41111111111111115</v>
      </c>
      <c r="M24" s="20" t="s">
        <v>384</v>
      </c>
      <c r="N24" s="85">
        <v>0.40763888888888888</v>
      </c>
      <c r="O24" s="20" t="s">
        <v>400</v>
      </c>
      <c r="P24" s="20"/>
      <c r="Q24" s="20"/>
      <c r="R24" s="19" t="s">
        <v>419</v>
      </c>
      <c r="S24" s="19">
        <v>17</v>
      </c>
      <c r="T24" s="18">
        <f t="shared" si="0"/>
        <v>6</v>
      </c>
      <c r="V24" s="67">
        <v>17</v>
      </c>
      <c r="W24" s="36">
        <v>6</v>
      </c>
    </row>
    <row r="25" spans="1:23" ht="21" x14ac:dyDescent="0.35">
      <c r="A25" s="4">
        <v>28</v>
      </c>
      <c r="B25" s="33" t="s">
        <v>322</v>
      </c>
      <c r="C25" s="68">
        <f>VLOOKUP(A25,'Clasificación  liga'!$B$10:$E$45,3)</f>
        <v>123456</v>
      </c>
      <c r="D25" s="68" t="str">
        <f>VLOOKUP(A25,'Clasificación  liga'!$B$10:$E$45,4)</f>
        <v>PEGO</v>
      </c>
      <c r="E25" s="93"/>
      <c r="F25" s="85">
        <v>0.25208333333333333</v>
      </c>
      <c r="G25" s="20" t="s">
        <v>340</v>
      </c>
      <c r="H25" s="85">
        <v>0.3354166666666667</v>
      </c>
      <c r="I25" s="20" t="s">
        <v>355</v>
      </c>
      <c r="J25" s="85">
        <v>0.13541666666666666</v>
      </c>
      <c r="K25" s="20" t="s">
        <v>369</v>
      </c>
      <c r="L25" s="85">
        <v>0.40902777777777777</v>
      </c>
      <c r="M25" s="20" t="s">
        <v>385</v>
      </c>
      <c r="N25" s="85">
        <v>7.7083333333333337E-2</v>
      </c>
      <c r="O25" s="20" t="s">
        <v>401</v>
      </c>
      <c r="P25" s="20"/>
      <c r="Q25" s="20"/>
      <c r="R25" s="19" t="s">
        <v>420</v>
      </c>
      <c r="S25" s="19">
        <v>18</v>
      </c>
      <c r="T25" s="18">
        <f t="shared" si="0"/>
        <v>5</v>
      </c>
      <c r="V25" s="67">
        <v>18</v>
      </c>
      <c r="W25" s="36">
        <v>5</v>
      </c>
    </row>
    <row r="26" spans="1:23" ht="21" x14ac:dyDescent="0.35">
      <c r="A26" s="4">
        <v>34</v>
      </c>
      <c r="B26" s="33" t="s">
        <v>323</v>
      </c>
      <c r="C26" s="68">
        <f>VLOOKUP(A26,'Clasificación  liga'!$B$10:$E$45,3)</f>
        <v>5083</v>
      </c>
      <c r="D26" s="68" t="str">
        <f>VLOOKUP(A26,'Clasificación  liga'!$B$10:$E$45,4)</f>
        <v>GRUPO HALCON DE VELEROS</v>
      </c>
      <c r="E26" s="66" t="s">
        <v>598</v>
      </c>
      <c r="F26" s="85">
        <v>0.35625000000000001</v>
      </c>
      <c r="G26" s="20" t="s">
        <v>341</v>
      </c>
      <c r="H26" s="85">
        <v>0.19236111111111112</v>
      </c>
      <c r="I26" s="20" t="s">
        <v>356</v>
      </c>
      <c r="J26" s="85">
        <v>0.13749999999999998</v>
      </c>
      <c r="K26" s="20" t="s">
        <v>370</v>
      </c>
      <c r="L26" s="85">
        <v>0.33333333333333331</v>
      </c>
      <c r="M26" s="20" t="s">
        <v>386</v>
      </c>
      <c r="N26" s="85">
        <v>0.39930555555555558</v>
      </c>
      <c r="O26" s="20" t="s">
        <v>402</v>
      </c>
      <c r="P26" s="20"/>
      <c r="Q26" s="20"/>
      <c r="R26" s="19" t="s">
        <v>421</v>
      </c>
      <c r="S26" s="19">
        <v>19</v>
      </c>
      <c r="T26" s="18">
        <f t="shared" si="0"/>
        <v>4</v>
      </c>
      <c r="V26" s="67">
        <v>19</v>
      </c>
      <c r="W26" s="36">
        <v>4</v>
      </c>
    </row>
    <row r="27" spans="1:23" ht="21" x14ac:dyDescent="0.35">
      <c r="A27" s="4">
        <v>1</v>
      </c>
      <c r="B27" s="33" t="s">
        <v>56</v>
      </c>
      <c r="C27" s="68">
        <f>VLOOKUP(A27,'Clasificación  liga'!$B$10:$E$45,3)</f>
        <v>2473</v>
      </c>
      <c r="D27" s="68" t="str">
        <f>VLOOKUP(A27,'Clasificación  liga'!$B$10:$E$45,4)</f>
        <v>LOS BUITRES</v>
      </c>
      <c r="E27" s="93"/>
      <c r="F27" s="85">
        <v>0.41319444444444442</v>
      </c>
      <c r="G27" s="20" t="s">
        <v>85</v>
      </c>
      <c r="H27" s="85">
        <v>0.41180555555555554</v>
      </c>
      <c r="I27" s="20" t="s">
        <v>85</v>
      </c>
      <c r="J27" s="85">
        <v>0</v>
      </c>
      <c r="K27" s="20" t="s">
        <v>105</v>
      </c>
      <c r="L27" s="85">
        <v>0</v>
      </c>
      <c r="M27" s="20" t="s">
        <v>105</v>
      </c>
      <c r="N27" s="85">
        <v>0</v>
      </c>
      <c r="O27" s="20" t="s">
        <v>105</v>
      </c>
      <c r="P27" s="20"/>
      <c r="Q27" s="20"/>
      <c r="R27" s="19" t="s">
        <v>422</v>
      </c>
      <c r="S27" s="19">
        <v>20</v>
      </c>
      <c r="T27" s="18">
        <f t="shared" si="0"/>
        <v>3</v>
      </c>
      <c r="V27" s="67">
        <v>20</v>
      </c>
      <c r="W27" s="36">
        <v>3</v>
      </c>
    </row>
    <row r="28" spans="1:23" ht="21" x14ac:dyDescent="0.35">
      <c r="A28" s="4">
        <v>35</v>
      </c>
      <c r="B28" s="33" t="s">
        <v>324</v>
      </c>
      <c r="C28" s="68" t="str">
        <f>VLOOKUP(A28,'Clasificación  liga'!$B$10:$E$45,3)</f>
        <v>020-24322785</v>
      </c>
      <c r="D28" s="68" t="str">
        <f>VLOOKUP(A28,'Clasificación  liga'!$B$10:$E$45,4)</f>
        <v>XALOC</v>
      </c>
      <c r="E28" s="93"/>
      <c r="F28" s="85">
        <v>0</v>
      </c>
      <c r="G28" s="20" t="s">
        <v>105</v>
      </c>
      <c r="H28" s="85">
        <v>0</v>
      </c>
      <c r="I28" s="20" t="s">
        <v>105</v>
      </c>
      <c r="J28" s="85">
        <v>0</v>
      </c>
      <c r="K28" s="20" t="s">
        <v>105</v>
      </c>
      <c r="L28" s="85">
        <v>0</v>
      </c>
      <c r="M28" s="20" t="s">
        <v>105</v>
      </c>
      <c r="N28" s="85">
        <v>0</v>
      </c>
      <c r="O28" s="20" t="s">
        <v>105</v>
      </c>
      <c r="P28" s="20"/>
      <c r="Q28" s="20"/>
      <c r="R28" s="19" t="s">
        <v>105</v>
      </c>
      <c r="S28" s="19">
        <v>21</v>
      </c>
      <c r="T28" s="18">
        <f t="shared" si="0"/>
        <v>2</v>
      </c>
      <c r="V28" s="67">
        <v>21</v>
      </c>
      <c r="W28" s="36">
        <v>2</v>
      </c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  <c r="V29" s="67">
        <v>22</v>
      </c>
      <c r="W29" s="36">
        <v>1</v>
      </c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mergeCells count="16">
    <mergeCell ref="S5:S6"/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R5:R6"/>
    <mergeCell ref="P5:Q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B1" zoomScale="70" zoomScaleNormal="70" workbookViewId="0">
      <selection activeCell="E18" sqref="E18"/>
    </sheetView>
  </sheetViews>
  <sheetFormatPr baseColWidth="10" defaultRowHeight="15.5" x14ac:dyDescent="0.35"/>
  <cols>
    <col min="1" max="1" width="14.26953125" style="1" customWidth="1"/>
    <col min="2" max="2" width="39.453125" style="1" bestFit="1" customWidth="1"/>
    <col min="3" max="3" width="20.1796875" style="1" customWidth="1"/>
    <col min="4" max="4" width="53.81640625" style="1" customWidth="1"/>
    <col min="5" max="5" width="11.7265625" style="1" bestFit="1" customWidth="1"/>
    <col min="6" max="6" width="12.54296875" style="13" bestFit="1" customWidth="1"/>
    <col min="7" max="7" width="9.1796875" style="13" customWidth="1"/>
    <col min="8" max="8" width="13.1796875" style="12" customWidth="1"/>
    <col min="9" max="9" width="10.453125" style="12" customWidth="1"/>
    <col min="10" max="10" width="13.1796875" style="12" customWidth="1"/>
    <col min="11" max="11" width="10.453125" style="12" customWidth="1"/>
    <col min="12" max="12" width="13.54296875" style="12" bestFit="1" customWidth="1"/>
    <col min="13" max="13" width="10.453125" style="12" customWidth="1"/>
    <col min="14" max="14" width="13.1796875" style="12" customWidth="1"/>
    <col min="15" max="15" width="10.453125" style="12" customWidth="1"/>
    <col min="16" max="16" width="14.453125" bestFit="1" customWidth="1"/>
    <col min="19" max="19" width="12" bestFit="1" customWidth="1"/>
  </cols>
  <sheetData>
    <row r="1" spans="1:23" x14ac:dyDescent="0.3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39" t="s">
        <v>51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1"/>
      <c r="R3" s="175"/>
    </row>
    <row r="4" spans="1:23" ht="15.75" customHeight="1" x14ac:dyDescent="0.25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76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32">
        <v>5</v>
      </c>
      <c r="B8" s="86" t="s">
        <v>58</v>
      </c>
      <c r="C8" s="68">
        <f>VLOOKUP(A8,'Clasificación  liga'!$B$10:$E$45,3)</f>
        <v>1761</v>
      </c>
      <c r="D8" s="68" t="str">
        <f>VLOOKUP(A8,'Clasificación  liga'!$B$10:$E$45,4)</f>
        <v>GRUPO HALCóN DE VELEROS</v>
      </c>
      <c r="E8" s="66" t="s">
        <v>599</v>
      </c>
      <c r="F8" s="85">
        <v>0.41319444444444442</v>
      </c>
      <c r="G8" s="20" t="s">
        <v>436</v>
      </c>
      <c r="H8" s="85">
        <v>0.41041666666666665</v>
      </c>
      <c r="I8" s="20" t="s">
        <v>445</v>
      </c>
      <c r="J8" s="85">
        <v>0.41111111111111115</v>
      </c>
      <c r="K8" s="20" t="s">
        <v>453</v>
      </c>
      <c r="L8" s="85">
        <v>0.22847222222222222</v>
      </c>
      <c r="M8" s="20" t="s">
        <v>85</v>
      </c>
      <c r="N8" s="85">
        <v>0.41111111111111115</v>
      </c>
      <c r="O8" s="20" t="s">
        <v>85</v>
      </c>
      <c r="P8" s="85">
        <v>0.41041666666666665</v>
      </c>
      <c r="Q8" s="20" t="s">
        <v>85</v>
      </c>
      <c r="R8" s="19" t="s">
        <v>489</v>
      </c>
      <c r="S8" s="19">
        <v>1</v>
      </c>
      <c r="T8" s="18">
        <f>VLOOKUP(S8,$V$8:$W$19,2)</f>
        <v>25</v>
      </c>
      <c r="V8">
        <v>1</v>
      </c>
      <c r="W8" s="36">
        <v>25</v>
      </c>
    </row>
    <row r="9" spans="1:23" ht="21" x14ac:dyDescent="0.35">
      <c r="A9" s="32">
        <v>2</v>
      </c>
      <c r="B9" s="86" t="s">
        <v>33</v>
      </c>
      <c r="C9" s="68">
        <f>VLOOKUP(A9,'Clasificación  liga'!$B$10:$E$45,3)</f>
        <v>1774</v>
      </c>
      <c r="D9" s="68" t="str">
        <f>VLOOKUP(A9,'Clasificación  liga'!$B$10:$E$45,4)</f>
        <v>GRUPO HALCóN DE VELEROS RC</v>
      </c>
      <c r="E9" s="66" t="s">
        <v>600</v>
      </c>
      <c r="F9" s="85">
        <v>0.41111111111111115</v>
      </c>
      <c r="G9" s="20" t="s">
        <v>85</v>
      </c>
      <c r="H9" s="85">
        <v>0.40972222222222227</v>
      </c>
      <c r="I9" s="20" t="s">
        <v>85</v>
      </c>
      <c r="J9" s="85">
        <v>0.41041666666666665</v>
      </c>
      <c r="K9" s="20" t="s">
        <v>85</v>
      </c>
      <c r="L9" s="85">
        <v>0.21527777777777779</v>
      </c>
      <c r="M9" s="20" t="s">
        <v>462</v>
      </c>
      <c r="N9" s="85">
        <v>0.41319444444444442</v>
      </c>
      <c r="O9" s="20" t="s">
        <v>463</v>
      </c>
      <c r="P9" s="85">
        <v>0.13819444444444443</v>
      </c>
      <c r="Q9" s="20" t="s">
        <v>464</v>
      </c>
      <c r="R9" s="19" t="s">
        <v>490</v>
      </c>
      <c r="S9" s="19">
        <v>2</v>
      </c>
      <c r="T9" s="18">
        <f t="shared" ref="T9:T14" si="0">VLOOKUP(S9,$V$8:$W$19,2)</f>
        <v>23</v>
      </c>
      <c r="V9">
        <v>2</v>
      </c>
      <c r="W9" s="36">
        <v>23</v>
      </c>
    </row>
    <row r="10" spans="1:23" ht="21" x14ac:dyDescent="0.35">
      <c r="A10" s="32">
        <v>25</v>
      </c>
      <c r="B10" s="86" t="s">
        <v>225</v>
      </c>
      <c r="C10" s="68" t="str">
        <f>VLOOKUP(A10,'Clasificación  liga'!$B$10:$E$45,3)</f>
        <v>FAM1696</v>
      </c>
      <c r="D10" s="68" t="str">
        <f>VLOOKUP(A10,'Clasificación  liga'!$B$10:$E$45,4)</f>
        <v>GRUPO HALCON DE VELEROS</v>
      </c>
      <c r="E10" s="66" t="s">
        <v>601</v>
      </c>
      <c r="F10" s="85">
        <v>0.41597222222222219</v>
      </c>
      <c r="G10" s="20" t="s">
        <v>437</v>
      </c>
      <c r="H10" s="85">
        <v>0.41388888888888892</v>
      </c>
      <c r="I10" s="20" t="s">
        <v>85</v>
      </c>
      <c r="J10" s="85">
        <v>0.40972222222222227</v>
      </c>
      <c r="K10" s="20" t="s">
        <v>454</v>
      </c>
      <c r="L10" s="85">
        <v>0.28333333333333333</v>
      </c>
      <c r="M10" s="20" t="s">
        <v>465</v>
      </c>
      <c r="N10" s="85">
        <v>0.41388888888888892</v>
      </c>
      <c r="O10" s="20" t="s">
        <v>466</v>
      </c>
      <c r="P10" s="85">
        <v>0.40902777777777777</v>
      </c>
      <c r="Q10" s="20" t="s">
        <v>467</v>
      </c>
      <c r="R10" s="19" t="s">
        <v>491</v>
      </c>
      <c r="S10" s="19">
        <v>3</v>
      </c>
      <c r="T10" s="18">
        <f t="shared" si="0"/>
        <v>20</v>
      </c>
      <c r="V10">
        <v>3</v>
      </c>
      <c r="W10" s="36">
        <v>20</v>
      </c>
    </row>
    <row r="11" spans="1:23" ht="21" x14ac:dyDescent="0.35">
      <c r="A11" s="32">
        <v>4</v>
      </c>
      <c r="B11" s="86" t="s">
        <v>28</v>
      </c>
      <c r="C11" s="68" t="str">
        <f>VLOOKUP(A11,'Clasificación  liga'!$B$10:$E$45,3)</f>
        <v>FAM2086</v>
      </c>
      <c r="D11" s="68" t="str">
        <f>VLOOKUP(A11,'Clasificación  liga'!$B$10:$E$45,4)</f>
        <v>PETIRROJO</v>
      </c>
      <c r="E11" s="66" t="s">
        <v>602</v>
      </c>
      <c r="F11" s="85">
        <v>0.40972222222222227</v>
      </c>
      <c r="G11" s="20" t="s">
        <v>438</v>
      </c>
      <c r="H11" s="85">
        <v>0.41041666666666665</v>
      </c>
      <c r="I11" s="20" t="s">
        <v>446</v>
      </c>
      <c r="J11" s="85">
        <v>0.41250000000000003</v>
      </c>
      <c r="K11" s="20" t="s">
        <v>455</v>
      </c>
      <c r="L11" s="85">
        <v>0.39999999999999997</v>
      </c>
      <c r="M11" s="20" t="s">
        <v>468</v>
      </c>
      <c r="N11" s="85">
        <v>0.40902777777777777</v>
      </c>
      <c r="O11" s="20" t="s">
        <v>469</v>
      </c>
      <c r="P11" s="85">
        <v>0.40902777777777777</v>
      </c>
      <c r="Q11" s="20" t="s">
        <v>85</v>
      </c>
      <c r="R11" s="19" t="s">
        <v>492</v>
      </c>
      <c r="S11" s="19">
        <v>4</v>
      </c>
      <c r="T11" s="18">
        <f t="shared" si="0"/>
        <v>19</v>
      </c>
      <c r="V11">
        <v>4</v>
      </c>
      <c r="W11" s="36">
        <v>19</v>
      </c>
    </row>
    <row r="12" spans="1:23" ht="21" x14ac:dyDescent="0.35">
      <c r="A12" s="32">
        <v>13</v>
      </c>
      <c r="B12" s="86" t="s">
        <v>66</v>
      </c>
      <c r="C12" s="68">
        <f>VLOOKUP(A12,'Clasificación  liga'!$B$10:$E$45,3)</f>
        <v>2607</v>
      </c>
      <c r="D12" s="68" t="str">
        <f>VLOOKUP(A12,'Clasificación  liga'!$B$10:$E$45,4)</f>
        <v>RC TORREJóN DE LA CALZADA</v>
      </c>
      <c r="E12" s="66" t="s">
        <v>603</v>
      </c>
      <c r="F12" s="85">
        <v>0.41597222222222219</v>
      </c>
      <c r="G12" s="20" t="s">
        <v>439</v>
      </c>
      <c r="H12" s="85">
        <v>1.3888888888888889E-3</v>
      </c>
      <c r="I12" s="20" t="s">
        <v>447</v>
      </c>
      <c r="J12" s="85">
        <v>0.40902777777777777</v>
      </c>
      <c r="K12" s="20" t="s">
        <v>456</v>
      </c>
      <c r="L12" s="85">
        <v>0.40833333333333338</v>
      </c>
      <c r="M12" s="20" t="s">
        <v>85</v>
      </c>
      <c r="N12" s="85">
        <v>0.41250000000000003</v>
      </c>
      <c r="O12" s="20" t="s">
        <v>470</v>
      </c>
      <c r="P12" s="85">
        <v>0.40277777777777773</v>
      </c>
      <c r="Q12" s="20" t="s">
        <v>471</v>
      </c>
      <c r="R12" s="19" t="s">
        <v>493</v>
      </c>
      <c r="S12" s="19">
        <v>5</v>
      </c>
      <c r="T12" s="18">
        <f t="shared" si="0"/>
        <v>18</v>
      </c>
      <c r="V12">
        <v>5</v>
      </c>
      <c r="W12" s="36">
        <v>18</v>
      </c>
    </row>
    <row r="13" spans="1:23" ht="21" x14ac:dyDescent="0.35">
      <c r="A13" s="32">
        <v>14</v>
      </c>
      <c r="B13" s="86" t="s">
        <v>67</v>
      </c>
      <c r="C13" s="68">
        <f>VLOOKUP(A13,'Clasificación  liga'!$B$10:$E$45,3)</f>
        <v>1434</v>
      </c>
      <c r="D13" s="68" t="str">
        <f>VLOOKUP(A13,'Clasificación  liga'!$B$10:$E$45,4)</f>
        <v>ALCAUDON</v>
      </c>
      <c r="E13" s="66" t="s">
        <v>604</v>
      </c>
      <c r="F13" s="85">
        <v>0.4152777777777778</v>
      </c>
      <c r="G13" s="20" t="s">
        <v>440</v>
      </c>
      <c r="H13" s="85">
        <v>0.40972222222222227</v>
      </c>
      <c r="I13" s="20" t="s">
        <v>448</v>
      </c>
      <c r="J13" s="85">
        <v>0.39583333333333331</v>
      </c>
      <c r="K13" s="20" t="s">
        <v>457</v>
      </c>
      <c r="L13" s="85">
        <v>0.27847222222222223</v>
      </c>
      <c r="M13" s="20" t="s">
        <v>472</v>
      </c>
      <c r="N13" s="85">
        <v>0.39583333333333331</v>
      </c>
      <c r="O13" s="20" t="s">
        <v>85</v>
      </c>
      <c r="P13" s="85">
        <v>0.40069444444444446</v>
      </c>
      <c r="Q13" s="20" t="s">
        <v>473</v>
      </c>
      <c r="R13" s="19" t="s">
        <v>494</v>
      </c>
      <c r="S13" s="19">
        <v>6</v>
      </c>
      <c r="T13" s="18">
        <f t="shared" si="0"/>
        <v>17</v>
      </c>
      <c r="V13">
        <v>6</v>
      </c>
      <c r="W13" s="36">
        <v>17</v>
      </c>
    </row>
    <row r="14" spans="1:23" ht="21" x14ac:dyDescent="0.35">
      <c r="A14" s="32">
        <v>29</v>
      </c>
      <c r="B14" s="86" t="s">
        <v>227</v>
      </c>
      <c r="C14" s="68" t="str">
        <f>VLOOKUP(A14,'Clasificación  liga'!$B$10:$E$45,3)</f>
        <v>FAM2588</v>
      </c>
      <c r="D14" s="68" t="str">
        <f>VLOOKUP(A14,'Clasificación  liga'!$B$10:$E$45,4)</f>
        <v>RC TORREJóN DE LA CALZADA</v>
      </c>
      <c r="E14" s="66" t="s">
        <v>605</v>
      </c>
      <c r="F14" s="85">
        <v>0.41319444444444442</v>
      </c>
      <c r="G14" s="20" t="s">
        <v>441</v>
      </c>
      <c r="H14" s="85">
        <v>0.20277777777777781</v>
      </c>
      <c r="I14" s="20" t="s">
        <v>449</v>
      </c>
      <c r="J14" s="85">
        <v>0.41597222222222219</v>
      </c>
      <c r="K14" s="20" t="s">
        <v>458</v>
      </c>
      <c r="L14" s="85">
        <v>0.18055555555555555</v>
      </c>
      <c r="M14" s="20" t="s">
        <v>474</v>
      </c>
      <c r="N14" s="85">
        <v>0.41180555555555554</v>
      </c>
      <c r="O14" s="20" t="s">
        <v>475</v>
      </c>
      <c r="P14" s="85">
        <v>0.40833333333333338</v>
      </c>
      <c r="Q14" s="20" t="s">
        <v>476</v>
      </c>
      <c r="R14" s="19" t="s">
        <v>495</v>
      </c>
      <c r="S14" s="19">
        <v>7</v>
      </c>
      <c r="T14" s="18">
        <f t="shared" si="0"/>
        <v>16</v>
      </c>
      <c r="V14">
        <v>7</v>
      </c>
      <c r="W14" s="36">
        <v>16</v>
      </c>
    </row>
    <row r="15" spans="1:23" ht="21" x14ac:dyDescent="0.35">
      <c r="A15" s="32">
        <v>7</v>
      </c>
      <c r="B15" s="86" t="s">
        <v>60</v>
      </c>
      <c r="C15" s="68">
        <f>VLOOKUP(A15,'Clasificación  liga'!$B$10:$E$45,3)</f>
        <v>6390</v>
      </c>
      <c r="D15" s="68" t="str">
        <f>VLOOKUP(A15,'Clasificación  liga'!$B$10:$E$45,4)</f>
        <v>GRUPO HALCON DE VELEROS</v>
      </c>
      <c r="E15" s="66" t="s">
        <v>606</v>
      </c>
      <c r="F15" s="85">
        <v>0.41111111111111115</v>
      </c>
      <c r="G15" s="20" t="s">
        <v>442</v>
      </c>
      <c r="H15" s="85">
        <v>0.12361111111111112</v>
      </c>
      <c r="I15" s="20" t="s">
        <v>450</v>
      </c>
      <c r="J15" s="85">
        <v>0.41180555555555554</v>
      </c>
      <c r="K15" s="20" t="s">
        <v>459</v>
      </c>
      <c r="L15" s="85">
        <v>0.16666666666666666</v>
      </c>
      <c r="M15" s="20" t="s">
        <v>477</v>
      </c>
      <c r="N15" s="85">
        <v>0.40972222222222227</v>
      </c>
      <c r="O15" s="20" t="s">
        <v>478</v>
      </c>
      <c r="P15" s="85">
        <v>0.41250000000000003</v>
      </c>
      <c r="Q15" s="20" t="s">
        <v>479</v>
      </c>
      <c r="R15" s="19" t="s">
        <v>496</v>
      </c>
      <c r="S15" s="19">
        <v>8</v>
      </c>
      <c r="T15" s="18">
        <f>VLOOKUP(S15,$V$8:$W$19,2)</f>
        <v>15</v>
      </c>
      <c r="V15">
        <v>8</v>
      </c>
      <c r="W15" s="36">
        <v>15</v>
      </c>
    </row>
    <row r="16" spans="1:23" ht="21" x14ac:dyDescent="0.35">
      <c r="A16" s="32">
        <v>33</v>
      </c>
      <c r="B16" s="86" t="s">
        <v>320</v>
      </c>
      <c r="C16" s="68">
        <f>VLOOKUP(A16,'Clasificación  liga'!$B$10:$E$45,3)</f>
        <v>1254</v>
      </c>
      <c r="D16" s="68" t="str">
        <f>VLOOKUP(A16,'Clasificación  liga'!$B$10:$E$45,4)</f>
        <v>CLUB VELEROS CERCEDILLA</v>
      </c>
      <c r="E16" s="66" t="s">
        <v>607</v>
      </c>
      <c r="F16" s="85">
        <v>0.40902777777777777</v>
      </c>
      <c r="G16" s="20" t="s">
        <v>443</v>
      </c>
      <c r="H16" s="85">
        <v>0</v>
      </c>
      <c r="I16" s="20" t="s">
        <v>105</v>
      </c>
      <c r="J16" s="85">
        <v>0.41319444444444442</v>
      </c>
      <c r="K16" s="20" t="s">
        <v>460</v>
      </c>
      <c r="L16" s="85">
        <v>0.18055555555555555</v>
      </c>
      <c r="M16" s="20" t="s">
        <v>480</v>
      </c>
      <c r="N16" s="85">
        <v>0.41597222222222219</v>
      </c>
      <c r="O16" s="20" t="s">
        <v>481</v>
      </c>
      <c r="P16" s="85">
        <v>0.41388888888888892</v>
      </c>
      <c r="Q16" s="20" t="s">
        <v>482</v>
      </c>
      <c r="R16" s="19" t="s">
        <v>497</v>
      </c>
      <c r="S16" s="19">
        <v>9</v>
      </c>
      <c r="T16" s="18">
        <f t="shared" ref="T16:T18" si="1">VLOOKUP(S16,$V$8:$W$19,2)</f>
        <v>14</v>
      </c>
      <c r="V16">
        <v>9</v>
      </c>
      <c r="W16" s="36">
        <v>14</v>
      </c>
    </row>
    <row r="17" spans="1:23" ht="21" x14ac:dyDescent="0.35">
      <c r="A17" s="32">
        <v>36</v>
      </c>
      <c r="B17" s="86" t="s">
        <v>435</v>
      </c>
      <c r="C17" s="68">
        <f>VLOOKUP(A17,'Clasificación  liga'!$B$10:$E$45,3)</f>
        <v>6313</v>
      </c>
      <c r="D17" s="68" t="str">
        <f>VLOOKUP(A17,'Clasificación  liga'!$B$10:$E$45,4)</f>
        <v>GRUPO HALCON DE VELEROS</v>
      </c>
      <c r="E17" s="66" t="s">
        <v>608</v>
      </c>
      <c r="F17" s="85">
        <v>0.41388888888888892</v>
      </c>
      <c r="G17" s="20" t="s">
        <v>444</v>
      </c>
      <c r="H17" s="85">
        <v>0.4145833333333333</v>
      </c>
      <c r="I17" s="20" t="s">
        <v>451</v>
      </c>
      <c r="J17" s="85">
        <v>0.16388888888888889</v>
      </c>
      <c r="K17" s="20" t="s">
        <v>461</v>
      </c>
      <c r="L17" s="85">
        <v>0.29166666666666669</v>
      </c>
      <c r="M17" s="20" t="s">
        <v>483</v>
      </c>
      <c r="N17" s="85">
        <v>0.32013888888888892</v>
      </c>
      <c r="O17" s="20" t="s">
        <v>484</v>
      </c>
      <c r="P17" s="85">
        <v>0.11388888888888889</v>
      </c>
      <c r="Q17" s="20" t="s">
        <v>485</v>
      </c>
      <c r="R17" s="19" t="s">
        <v>498</v>
      </c>
      <c r="S17" s="19">
        <v>10</v>
      </c>
      <c r="T17" s="18">
        <f t="shared" si="1"/>
        <v>13</v>
      </c>
      <c r="V17">
        <v>10</v>
      </c>
      <c r="W17" s="36">
        <v>13</v>
      </c>
    </row>
    <row r="18" spans="1:23" ht="21" x14ac:dyDescent="0.35">
      <c r="A18" s="32">
        <v>1</v>
      </c>
      <c r="B18" s="86" t="s">
        <v>56</v>
      </c>
      <c r="C18" s="68">
        <f>VLOOKUP(A18,'Clasificación  liga'!$B$10:$E$45,3)</f>
        <v>2473</v>
      </c>
      <c r="D18" s="68" t="str">
        <f>VLOOKUP(A18,'Clasificación  liga'!$B$10:$E$45,4)</f>
        <v>LOS BUITRES</v>
      </c>
      <c r="E18" s="66" t="s">
        <v>609</v>
      </c>
      <c r="F18" s="85">
        <v>0.41319444444444442</v>
      </c>
      <c r="G18" s="20" t="s">
        <v>85</v>
      </c>
      <c r="H18" s="85">
        <v>9.9999999999999992E-2</v>
      </c>
      <c r="I18" s="20" t="s">
        <v>452</v>
      </c>
      <c r="J18" s="85">
        <v>0.41319444444444442</v>
      </c>
      <c r="K18" s="20" t="s">
        <v>85</v>
      </c>
      <c r="L18" s="85">
        <v>0.27361111111111108</v>
      </c>
      <c r="M18" s="20" t="s">
        <v>486</v>
      </c>
      <c r="N18" s="85">
        <v>0.12361111111111112</v>
      </c>
      <c r="O18" s="20" t="s">
        <v>487</v>
      </c>
      <c r="P18" s="85">
        <v>0.13680555555555554</v>
      </c>
      <c r="Q18" s="20" t="s">
        <v>488</v>
      </c>
      <c r="R18" s="19" t="s">
        <v>499</v>
      </c>
      <c r="S18" s="19">
        <v>11</v>
      </c>
      <c r="T18" s="18">
        <f t="shared" si="1"/>
        <v>12</v>
      </c>
      <c r="V18">
        <v>11</v>
      </c>
      <c r="W18" s="36">
        <v>12</v>
      </c>
    </row>
    <row r="19" spans="1:23" ht="21" x14ac:dyDescent="0.35">
      <c r="A19" s="32"/>
      <c r="B19" s="33"/>
      <c r="C19" s="68"/>
      <c r="D19" s="34"/>
      <c r="E19" s="53"/>
      <c r="F19" s="85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9"/>
      <c r="S19" s="19"/>
      <c r="T19" s="18"/>
      <c r="V19">
        <v>12</v>
      </c>
      <c r="W19" s="36">
        <v>11</v>
      </c>
    </row>
    <row r="20" spans="1:23" ht="21" x14ac:dyDescent="0.35">
      <c r="A20" s="32"/>
      <c r="B20" s="33"/>
      <c r="C20" s="16"/>
      <c r="D20" s="34"/>
      <c r="E20" s="53"/>
      <c r="F20" s="85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9"/>
      <c r="S20" s="19"/>
      <c r="T20" s="18"/>
    </row>
    <row r="21" spans="1:23" ht="21" x14ac:dyDescent="0.35">
      <c r="A21" s="32"/>
      <c r="B21" s="33"/>
      <c r="C21" s="16"/>
      <c r="D21" s="34"/>
      <c r="E21" s="53"/>
      <c r="F21" s="85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  <c r="S21" s="19"/>
      <c r="T21" s="18"/>
    </row>
    <row r="22" spans="1:23" ht="21" x14ac:dyDescent="0.35">
      <c r="A22" s="4"/>
      <c r="B22" s="33"/>
      <c r="C22" s="16"/>
      <c r="D22" s="34"/>
      <c r="E22" s="53"/>
      <c r="F22" s="85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9"/>
      <c r="S22" s="19"/>
      <c r="T22" s="18"/>
    </row>
    <row r="23" spans="1:23" ht="21" x14ac:dyDescent="0.35">
      <c r="A23" s="4"/>
      <c r="B23" s="33"/>
      <c r="C23" s="16"/>
      <c r="D23" s="34"/>
      <c r="E23" s="53"/>
      <c r="F23" s="85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9"/>
      <c r="S23" s="19"/>
      <c r="T23" s="18"/>
    </row>
    <row r="24" spans="1:23" ht="21" x14ac:dyDescent="0.35">
      <c r="A24" s="4"/>
      <c r="B24" s="33"/>
      <c r="C24" s="16"/>
      <c r="D24" s="34"/>
      <c r="E24" s="53"/>
      <c r="F24" s="85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/>
      <c r="S24" s="19"/>
      <c r="T24" s="18"/>
    </row>
    <row r="25" spans="1:23" ht="21" x14ac:dyDescent="0.35">
      <c r="A25" s="4"/>
      <c r="B25" s="33"/>
      <c r="C25" s="16"/>
      <c r="D25" s="34"/>
      <c r="E25" s="53"/>
      <c r="F25" s="85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9"/>
      <c r="S25" s="19"/>
      <c r="T25" s="18"/>
    </row>
    <row r="26" spans="1:23" ht="21" x14ac:dyDescent="0.35">
      <c r="A26" s="4"/>
      <c r="B26" s="33"/>
      <c r="C26" s="16"/>
      <c r="D26" s="34"/>
      <c r="E26" s="53"/>
      <c r="F26" s="85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/>
      <c r="S26" s="19"/>
      <c r="T26" s="18"/>
    </row>
    <row r="27" spans="1:23" ht="21" x14ac:dyDescent="0.35">
      <c r="A27" s="4"/>
      <c r="B27" s="33"/>
      <c r="C27" s="16"/>
      <c r="D27" s="34"/>
      <c r="E27" s="53"/>
      <c r="F27" s="85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18"/>
    </row>
    <row r="28" spans="1:23" ht="21" x14ac:dyDescent="0.35">
      <c r="A28" s="4"/>
      <c r="B28" s="33"/>
      <c r="C28" s="16"/>
      <c r="D28" s="34"/>
      <c r="E28" s="53"/>
      <c r="F28" s="85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9"/>
      <c r="S28" s="19"/>
      <c r="T28" s="18"/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mergeCells count="16"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S5:S6"/>
    <mergeCell ref="T5:T6"/>
    <mergeCell ref="A7:S7"/>
    <mergeCell ref="N5:O5"/>
    <mergeCell ref="R5:R6"/>
    <mergeCell ref="P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E21" sqref="E21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3" customWidth="1"/>
    <col min="7" max="7" width="9.1796875" style="13" customWidth="1"/>
    <col min="8" max="8" width="13.1796875" style="12" customWidth="1"/>
    <col min="9" max="9" width="10.453125" style="12" customWidth="1"/>
    <col min="10" max="10" width="13.1796875" style="12" customWidth="1"/>
    <col min="11" max="11" width="10.453125" style="12" customWidth="1"/>
    <col min="12" max="12" width="13.54296875" style="12" customWidth="1"/>
    <col min="13" max="13" width="10.453125" style="12" customWidth="1"/>
    <col min="14" max="14" width="13.1796875" style="12" customWidth="1"/>
    <col min="15" max="15" width="10.453125" style="12" customWidth="1"/>
    <col min="16" max="16" width="14.453125" customWidth="1"/>
    <col min="19" max="19" width="12" bestFit="1" customWidth="1"/>
  </cols>
  <sheetData>
    <row r="1" spans="1:23" x14ac:dyDescent="0.35">
      <c r="F1" s="14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39" t="s">
        <v>53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1"/>
      <c r="R3" s="175"/>
    </row>
    <row r="4" spans="1:23" ht="23.25" customHeight="1" x14ac:dyDescent="0.25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76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32">
        <v>1</v>
      </c>
      <c r="B8" s="80" t="s">
        <v>56</v>
      </c>
      <c r="C8" s="68">
        <f>VLOOKUP(A8,'Clasificación  liga'!$B$10:$E$45,3)</f>
        <v>2473</v>
      </c>
      <c r="D8" s="68" t="str">
        <f>VLOOKUP(A8,'Clasificación  liga'!$B$10:$E$45,4)</f>
        <v>LOS BUITRES</v>
      </c>
      <c r="E8" s="66" t="s">
        <v>610</v>
      </c>
      <c r="F8" s="85">
        <v>0.4152777777777778</v>
      </c>
      <c r="G8" s="20" t="s">
        <v>85</v>
      </c>
      <c r="H8" s="85">
        <v>0.4145833333333333</v>
      </c>
      <c r="I8" s="20" t="s">
        <v>85</v>
      </c>
      <c r="J8" s="85">
        <v>0.40902777777777777</v>
      </c>
      <c r="K8" s="20" t="s">
        <v>85</v>
      </c>
      <c r="L8" s="85">
        <v>0.12291666666666667</v>
      </c>
      <c r="M8" s="20" t="s">
        <v>500</v>
      </c>
      <c r="N8" s="85">
        <v>0.41388888888888892</v>
      </c>
      <c r="O8" s="20" t="s">
        <v>85</v>
      </c>
      <c r="P8" s="85">
        <v>0.41180555555555554</v>
      </c>
      <c r="Q8" s="20" t="s">
        <v>85</v>
      </c>
      <c r="R8" s="19" t="s">
        <v>160</v>
      </c>
      <c r="S8" s="19">
        <v>1</v>
      </c>
      <c r="T8" s="18">
        <f>VLOOKUP(S8,$V$8:$W$22,2)</f>
        <v>25</v>
      </c>
      <c r="V8">
        <v>1</v>
      </c>
      <c r="W8" s="36">
        <v>25</v>
      </c>
    </row>
    <row r="9" spans="1:23" ht="21" x14ac:dyDescent="0.35">
      <c r="A9" s="32">
        <v>5</v>
      </c>
      <c r="B9" s="33" t="s">
        <v>58</v>
      </c>
      <c r="C9" s="68">
        <f>VLOOKUP(A9,'Clasificación  liga'!$B$10:$E$45,3)</f>
        <v>1761</v>
      </c>
      <c r="D9" s="68" t="str">
        <f>VLOOKUP(A9,'Clasificación  liga'!$B$10:$E$45,4)</f>
        <v>GRUPO HALCóN DE VELEROS</v>
      </c>
      <c r="E9" s="66" t="s">
        <v>611</v>
      </c>
      <c r="F9" s="85">
        <v>0.4152777777777778</v>
      </c>
      <c r="G9" s="20" t="s">
        <v>501</v>
      </c>
      <c r="H9" s="85">
        <v>0.41597222222222219</v>
      </c>
      <c r="I9" s="20" t="s">
        <v>85</v>
      </c>
      <c r="J9" s="85">
        <v>0.41111111111111115</v>
      </c>
      <c r="K9" s="20" t="s">
        <v>502</v>
      </c>
      <c r="L9" s="85">
        <v>0.16527777777777777</v>
      </c>
      <c r="M9" s="20" t="s">
        <v>503</v>
      </c>
      <c r="N9" s="85">
        <v>0.4069444444444445</v>
      </c>
      <c r="O9" s="20" t="s">
        <v>85</v>
      </c>
      <c r="P9" s="85">
        <v>0.41111111111111115</v>
      </c>
      <c r="Q9" s="20" t="s">
        <v>504</v>
      </c>
      <c r="R9" s="19" t="s">
        <v>569</v>
      </c>
      <c r="S9" s="19">
        <v>2</v>
      </c>
      <c r="T9" s="18">
        <f t="shared" ref="T9:T21" si="0">VLOOKUP(S9,$V$8:$W$22,2)</f>
        <v>23</v>
      </c>
      <c r="V9">
        <v>2</v>
      </c>
      <c r="W9" s="36">
        <v>23</v>
      </c>
    </row>
    <row r="10" spans="1:23" ht="21" x14ac:dyDescent="0.35">
      <c r="A10" s="32">
        <v>8</v>
      </c>
      <c r="B10" s="33" t="s">
        <v>61</v>
      </c>
      <c r="C10" s="68">
        <f>VLOOKUP(A10,'Clasificación  liga'!$B$10:$E$45,3)</f>
        <v>1227</v>
      </c>
      <c r="D10" s="68" t="str">
        <f>VLOOKUP(A10,'Clasificación  liga'!$B$10:$E$45,4)</f>
        <v>AKIRU</v>
      </c>
      <c r="E10" s="66" t="s">
        <v>612</v>
      </c>
      <c r="F10" s="85">
        <v>0.40833333333333338</v>
      </c>
      <c r="G10" s="20" t="s">
        <v>505</v>
      </c>
      <c r="H10" s="85">
        <v>0.41388888888888892</v>
      </c>
      <c r="I10" s="20" t="s">
        <v>506</v>
      </c>
      <c r="J10" s="85">
        <v>0.41041666666666665</v>
      </c>
      <c r="K10" s="20" t="s">
        <v>85</v>
      </c>
      <c r="L10" s="85">
        <v>0.36388888888888887</v>
      </c>
      <c r="M10" s="20" t="s">
        <v>507</v>
      </c>
      <c r="N10" s="85">
        <v>0.40208333333333335</v>
      </c>
      <c r="O10" s="20" t="s">
        <v>508</v>
      </c>
      <c r="P10" s="85">
        <v>0.18611111111111112</v>
      </c>
      <c r="Q10" s="20" t="s">
        <v>509</v>
      </c>
      <c r="R10" s="19" t="s">
        <v>570</v>
      </c>
      <c r="S10" s="19">
        <v>3</v>
      </c>
      <c r="T10" s="18">
        <f t="shared" si="0"/>
        <v>20</v>
      </c>
      <c r="V10">
        <v>3</v>
      </c>
      <c r="W10" s="36">
        <v>20</v>
      </c>
    </row>
    <row r="11" spans="1:23" ht="21" x14ac:dyDescent="0.35">
      <c r="A11" s="32">
        <v>25</v>
      </c>
      <c r="B11" s="33" t="s">
        <v>225</v>
      </c>
      <c r="C11" s="68" t="str">
        <f>VLOOKUP(A11,'Clasificación  liga'!$B$10:$E$45,3)</f>
        <v>FAM1696</v>
      </c>
      <c r="D11" s="68" t="str">
        <f>VLOOKUP(A11,'Clasificación  liga'!$B$10:$E$45,4)</f>
        <v>GRUPO HALCON DE VELEROS</v>
      </c>
      <c r="E11" s="66" t="s">
        <v>613</v>
      </c>
      <c r="F11" s="85">
        <v>0.40902777777777777</v>
      </c>
      <c r="G11" s="20" t="s">
        <v>85</v>
      </c>
      <c r="H11" s="85">
        <v>0.16805555555555554</v>
      </c>
      <c r="I11" s="20" t="s">
        <v>510</v>
      </c>
      <c r="J11" s="85">
        <v>0.22500000000000001</v>
      </c>
      <c r="K11" s="20" t="s">
        <v>511</v>
      </c>
      <c r="L11" s="85">
        <v>0.2388888888888889</v>
      </c>
      <c r="M11" s="20" t="s">
        <v>85</v>
      </c>
      <c r="N11" s="85">
        <v>0.4069444444444445</v>
      </c>
      <c r="O11" s="20" t="s">
        <v>512</v>
      </c>
      <c r="P11" s="85">
        <v>0.30069444444444443</v>
      </c>
      <c r="Q11" s="20" t="s">
        <v>85</v>
      </c>
      <c r="R11" s="19" t="s">
        <v>571</v>
      </c>
      <c r="S11" s="19">
        <v>4</v>
      </c>
      <c r="T11" s="18">
        <f t="shared" si="0"/>
        <v>19</v>
      </c>
      <c r="V11">
        <v>4</v>
      </c>
      <c r="W11" s="36">
        <v>19</v>
      </c>
    </row>
    <row r="12" spans="1:23" ht="21" x14ac:dyDescent="0.35">
      <c r="A12" s="32">
        <v>4</v>
      </c>
      <c r="B12" s="33" t="s">
        <v>28</v>
      </c>
      <c r="C12" s="68" t="str">
        <f>VLOOKUP(A12,'Clasificación  liga'!$B$10:$E$45,3)</f>
        <v>FAM2086</v>
      </c>
      <c r="D12" s="68" t="str">
        <f>VLOOKUP(A12,'Clasificación  liga'!$B$10:$E$45,4)</f>
        <v>PETIRROJO</v>
      </c>
      <c r="E12" s="66" t="s">
        <v>614</v>
      </c>
      <c r="F12" s="85">
        <v>0.41180555555555554</v>
      </c>
      <c r="G12" s="20" t="s">
        <v>513</v>
      </c>
      <c r="H12" s="85">
        <v>0.40763888888888888</v>
      </c>
      <c r="I12" s="20" t="s">
        <v>514</v>
      </c>
      <c r="J12" s="85">
        <v>0.41388888888888892</v>
      </c>
      <c r="K12" s="20" t="s">
        <v>515</v>
      </c>
      <c r="L12" s="85">
        <v>0.2298611111111111</v>
      </c>
      <c r="M12" s="20" t="s">
        <v>516</v>
      </c>
      <c r="N12" s="85">
        <v>0.41180555555555554</v>
      </c>
      <c r="O12" s="20" t="s">
        <v>479</v>
      </c>
      <c r="P12" s="85">
        <v>0.15416666666666667</v>
      </c>
      <c r="Q12" s="20" t="s">
        <v>517</v>
      </c>
      <c r="R12" s="19" t="s">
        <v>572</v>
      </c>
      <c r="S12" s="19">
        <v>5</v>
      </c>
      <c r="T12" s="18">
        <f t="shared" si="0"/>
        <v>18</v>
      </c>
      <c r="V12">
        <v>5</v>
      </c>
      <c r="W12" s="36">
        <v>18</v>
      </c>
    </row>
    <row r="13" spans="1:23" ht="21" x14ac:dyDescent="0.35">
      <c r="A13" s="32">
        <v>6</v>
      </c>
      <c r="B13" s="33" t="s">
        <v>59</v>
      </c>
      <c r="C13" s="68">
        <f>VLOOKUP(A13,'Clasificación  liga'!$B$10:$E$45,3)</f>
        <v>3184</v>
      </c>
      <c r="D13" s="68" t="str">
        <f>VLOOKUP(A13,'Clasificación  liga'!$B$10:$E$45,4)</f>
        <v>MAJADAHONDA</v>
      </c>
      <c r="E13" s="66" t="s">
        <v>615</v>
      </c>
      <c r="F13" s="85">
        <v>0.4145833333333333</v>
      </c>
      <c r="G13" s="20" t="s">
        <v>518</v>
      </c>
      <c r="H13" s="85">
        <v>0.15277777777777776</v>
      </c>
      <c r="I13" s="20" t="s">
        <v>519</v>
      </c>
      <c r="J13" s="85">
        <v>0.33055555555555555</v>
      </c>
      <c r="K13" s="20" t="s">
        <v>520</v>
      </c>
      <c r="L13" s="85">
        <v>0.16805555555555554</v>
      </c>
      <c r="M13" s="20" t="s">
        <v>521</v>
      </c>
      <c r="N13" s="85">
        <v>0.37847222222222227</v>
      </c>
      <c r="O13" s="20" t="s">
        <v>522</v>
      </c>
      <c r="P13" s="85">
        <v>0.21041666666666667</v>
      </c>
      <c r="Q13" s="20" t="s">
        <v>523</v>
      </c>
      <c r="R13" s="19" t="s">
        <v>573</v>
      </c>
      <c r="S13" s="19">
        <v>6</v>
      </c>
      <c r="T13" s="18">
        <f t="shared" si="0"/>
        <v>17</v>
      </c>
      <c r="V13">
        <v>6</v>
      </c>
      <c r="W13" s="36">
        <v>17</v>
      </c>
    </row>
    <row r="14" spans="1:23" ht="21" x14ac:dyDescent="0.35">
      <c r="A14" s="32">
        <v>7</v>
      </c>
      <c r="B14" s="33" t="s">
        <v>60</v>
      </c>
      <c r="C14" s="68">
        <f>VLOOKUP(A14,'Clasificación  liga'!$B$10:$E$45,3)</f>
        <v>6390</v>
      </c>
      <c r="D14" s="68" t="str">
        <f>VLOOKUP(A14,'Clasificación  liga'!$B$10:$E$45,4)</f>
        <v>GRUPO HALCON DE VELEROS</v>
      </c>
      <c r="E14" s="66" t="s">
        <v>616</v>
      </c>
      <c r="F14" s="85">
        <v>0.4145833333333333</v>
      </c>
      <c r="G14" s="20" t="s">
        <v>524</v>
      </c>
      <c r="H14" s="85">
        <v>0.29166666666666669</v>
      </c>
      <c r="I14" s="20" t="s">
        <v>525</v>
      </c>
      <c r="J14" s="85">
        <v>0.40763888888888888</v>
      </c>
      <c r="K14" s="20" t="s">
        <v>526</v>
      </c>
      <c r="L14" s="85">
        <v>0.18055555555555555</v>
      </c>
      <c r="M14" s="20" t="s">
        <v>527</v>
      </c>
      <c r="N14" s="85">
        <v>0.22708333333333333</v>
      </c>
      <c r="O14" s="20" t="s">
        <v>528</v>
      </c>
      <c r="P14" s="85">
        <v>0.18819444444444444</v>
      </c>
      <c r="Q14" s="20" t="s">
        <v>529</v>
      </c>
      <c r="R14" s="19" t="s">
        <v>574</v>
      </c>
      <c r="S14" s="19">
        <v>7</v>
      </c>
      <c r="T14" s="18">
        <f t="shared" si="0"/>
        <v>16</v>
      </c>
      <c r="V14">
        <v>7</v>
      </c>
      <c r="W14" s="36">
        <v>16</v>
      </c>
    </row>
    <row r="15" spans="1:23" ht="21" x14ac:dyDescent="0.35">
      <c r="A15" s="32">
        <v>14</v>
      </c>
      <c r="B15" s="33" t="s">
        <v>67</v>
      </c>
      <c r="C15" s="68">
        <f>VLOOKUP(A15,'Clasificación  liga'!$B$10:$E$45,3)</f>
        <v>1434</v>
      </c>
      <c r="D15" s="68" t="str">
        <f>VLOOKUP(A15,'Clasificación  liga'!$B$10:$E$45,4)</f>
        <v>ALCAUDON</v>
      </c>
      <c r="E15" s="66" t="s">
        <v>617</v>
      </c>
      <c r="F15" s="85">
        <v>0.40902777777777777</v>
      </c>
      <c r="G15" s="20" t="s">
        <v>530</v>
      </c>
      <c r="H15" s="85">
        <v>0.10416666666666667</v>
      </c>
      <c r="I15" s="20" t="s">
        <v>531</v>
      </c>
      <c r="J15" s="85">
        <v>0.40763888888888888</v>
      </c>
      <c r="K15" s="20" t="s">
        <v>532</v>
      </c>
      <c r="L15" s="85">
        <v>0.39861111111111108</v>
      </c>
      <c r="M15" s="20" t="s">
        <v>533</v>
      </c>
      <c r="N15" s="85">
        <v>0.22013888888888888</v>
      </c>
      <c r="O15" s="20" t="s">
        <v>534</v>
      </c>
      <c r="P15" s="85">
        <v>0.28125</v>
      </c>
      <c r="Q15" s="20" t="s">
        <v>535</v>
      </c>
      <c r="R15" s="19" t="s">
        <v>575</v>
      </c>
      <c r="S15" s="19">
        <v>8</v>
      </c>
      <c r="T15" s="18">
        <f t="shared" si="0"/>
        <v>15</v>
      </c>
      <c r="V15">
        <v>8</v>
      </c>
      <c r="W15" s="36">
        <v>15</v>
      </c>
    </row>
    <row r="16" spans="1:23" ht="21" x14ac:dyDescent="0.35">
      <c r="A16" s="32">
        <v>12</v>
      </c>
      <c r="B16" s="33" t="s">
        <v>65</v>
      </c>
      <c r="C16" s="68">
        <f>VLOOKUP(A16,'Clasificación  liga'!$B$10:$E$45,3)</f>
        <v>1032</v>
      </c>
      <c r="D16" s="68" t="str">
        <f>VLOOKUP(A16,'Clasificación  liga'!$B$10:$E$45,4)</f>
        <v>ALA D3</v>
      </c>
      <c r="E16" s="66" t="s">
        <v>618</v>
      </c>
      <c r="F16" s="85">
        <v>0.41597222222222219</v>
      </c>
      <c r="G16" s="20" t="s">
        <v>536</v>
      </c>
      <c r="H16" s="85">
        <v>0.4055555555555555</v>
      </c>
      <c r="I16" s="20" t="s">
        <v>537</v>
      </c>
      <c r="J16" s="85">
        <v>0.27569444444444446</v>
      </c>
      <c r="K16" s="20" t="s">
        <v>538</v>
      </c>
      <c r="L16" s="85">
        <v>0.17361111111111113</v>
      </c>
      <c r="M16" s="20" t="s">
        <v>539</v>
      </c>
      <c r="N16" s="85">
        <v>0.18611111111111112</v>
      </c>
      <c r="O16" s="20" t="s">
        <v>540</v>
      </c>
      <c r="P16" s="85">
        <v>0.1875</v>
      </c>
      <c r="Q16" s="20" t="s">
        <v>541</v>
      </c>
      <c r="R16" s="19" t="s">
        <v>576</v>
      </c>
      <c r="S16" s="19">
        <v>9</v>
      </c>
      <c r="T16" s="18">
        <f t="shared" si="0"/>
        <v>14</v>
      </c>
      <c r="V16">
        <v>9</v>
      </c>
      <c r="W16" s="36">
        <v>14</v>
      </c>
    </row>
    <row r="17" spans="1:23" ht="21" x14ac:dyDescent="0.35">
      <c r="A17" s="32">
        <v>2</v>
      </c>
      <c r="B17" s="33" t="s">
        <v>33</v>
      </c>
      <c r="C17" s="68">
        <f>VLOOKUP(A17,'Clasificación  liga'!$B$10:$E$45,3)</f>
        <v>1774</v>
      </c>
      <c r="D17" s="68" t="str">
        <f>VLOOKUP(A17,'Clasificación  liga'!$B$10:$E$45,4)</f>
        <v>GRUPO HALCóN DE VELEROS RC</v>
      </c>
      <c r="E17" s="66" t="s">
        <v>619</v>
      </c>
      <c r="F17" s="85">
        <v>0.16527777777777777</v>
      </c>
      <c r="G17" s="20" t="s">
        <v>542</v>
      </c>
      <c r="H17" s="85">
        <v>0.41250000000000003</v>
      </c>
      <c r="I17" s="20" t="s">
        <v>543</v>
      </c>
      <c r="J17" s="85">
        <v>0.23819444444444446</v>
      </c>
      <c r="K17" s="20" t="s">
        <v>544</v>
      </c>
      <c r="L17" s="85">
        <v>0.14444444444444446</v>
      </c>
      <c r="M17" s="20" t="s">
        <v>545</v>
      </c>
      <c r="N17" s="85">
        <v>0.26111111111111113</v>
      </c>
      <c r="O17" s="20" t="s">
        <v>546</v>
      </c>
      <c r="P17" s="85">
        <v>0.27777777777777779</v>
      </c>
      <c r="Q17" s="20" t="s">
        <v>547</v>
      </c>
      <c r="R17" s="19" t="s">
        <v>577</v>
      </c>
      <c r="S17" s="19">
        <v>10</v>
      </c>
      <c r="T17" s="18">
        <f t="shared" si="0"/>
        <v>13</v>
      </c>
      <c r="V17">
        <v>10</v>
      </c>
      <c r="W17" s="36">
        <v>13</v>
      </c>
    </row>
    <row r="18" spans="1:23" ht="21" x14ac:dyDescent="0.35">
      <c r="A18" s="32">
        <v>11</v>
      </c>
      <c r="B18" s="33" t="s">
        <v>64</v>
      </c>
      <c r="C18" s="68" t="str">
        <f>VLOOKUP(A18,'Clasificación  liga'!$B$10:$E$45,3)</f>
        <v>FAM4070</v>
      </c>
      <c r="D18" s="68" t="str">
        <f>VLOOKUP(A18,'Clasificación  liga'!$B$10:$E$45,4)</f>
        <v>HALCON DE VELEROS</v>
      </c>
      <c r="E18" s="66" t="s">
        <v>620</v>
      </c>
      <c r="F18" s="85">
        <v>0.18124999999999999</v>
      </c>
      <c r="G18" s="20" t="s">
        <v>548</v>
      </c>
      <c r="H18" s="85">
        <v>0.24097222222222223</v>
      </c>
      <c r="I18" s="20" t="s">
        <v>549</v>
      </c>
      <c r="J18" s="85">
        <v>0.3215277777777778</v>
      </c>
      <c r="K18" s="20" t="s">
        <v>550</v>
      </c>
      <c r="L18" s="85">
        <v>0.40625</v>
      </c>
      <c r="M18" s="20" t="s">
        <v>85</v>
      </c>
      <c r="N18" s="85">
        <v>0.21527777777777779</v>
      </c>
      <c r="O18" s="20" t="s">
        <v>551</v>
      </c>
      <c r="P18" s="85">
        <v>0.20625000000000002</v>
      </c>
      <c r="Q18" s="20" t="s">
        <v>552</v>
      </c>
      <c r="R18" s="19" t="s">
        <v>578</v>
      </c>
      <c r="S18" s="19">
        <v>11</v>
      </c>
      <c r="T18" s="18">
        <f t="shared" si="0"/>
        <v>12</v>
      </c>
      <c r="V18">
        <v>11</v>
      </c>
      <c r="W18" s="36">
        <v>12</v>
      </c>
    </row>
    <row r="19" spans="1:23" ht="21" x14ac:dyDescent="0.35">
      <c r="A19" s="32">
        <v>33</v>
      </c>
      <c r="B19" s="33" t="s">
        <v>320</v>
      </c>
      <c r="C19" s="68">
        <f>VLOOKUP(A19,'Clasificación  liga'!$B$10:$E$45,3)</f>
        <v>1254</v>
      </c>
      <c r="D19" s="68" t="str">
        <f>VLOOKUP(A19,'Clasificación  liga'!$B$10:$E$45,4)</f>
        <v>CLUB VELEROS CERCEDILLA</v>
      </c>
      <c r="E19" s="53"/>
      <c r="F19" s="85">
        <v>0.10347222222222223</v>
      </c>
      <c r="G19" s="20" t="s">
        <v>553</v>
      </c>
      <c r="H19" s="85">
        <v>0.41388888888888892</v>
      </c>
      <c r="I19" s="20" t="s">
        <v>458</v>
      </c>
      <c r="J19" s="85">
        <v>0.28958333333333336</v>
      </c>
      <c r="K19" s="20" t="s">
        <v>554</v>
      </c>
      <c r="L19" s="85">
        <v>0.17013888888888887</v>
      </c>
      <c r="M19" s="20" t="s">
        <v>555</v>
      </c>
      <c r="N19" s="85">
        <v>0.41180555555555554</v>
      </c>
      <c r="O19" s="20" t="s">
        <v>556</v>
      </c>
      <c r="P19" s="85">
        <v>0.21249999999999999</v>
      </c>
      <c r="Q19" s="20" t="s">
        <v>557</v>
      </c>
      <c r="R19" s="19" t="s">
        <v>579</v>
      </c>
      <c r="S19" s="19">
        <v>12</v>
      </c>
      <c r="T19" s="18">
        <f t="shared" si="0"/>
        <v>11</v>
      </c>
      <c r="V19">
        <v>12</v>
      </c>
      <c r="W19" s="36">
        <v>11</v>
      </c>
    </row>
    <row r="20" spans="1:23" ht="21" x14ac:dyDescent="0.35">
      <c r="A20" s="32">
        <v>29</v>
      </c>
      <c r="B20" s="33" t="s">
        <v>227</v>
      </c>
      <c r="C20" s="68" t="str">
        <f>VLOOKUP(A20,'Clasificación  liga'!$B$10:$E$45,3)</f>
        <v>FAM2588</v>
      </c>
      <c r="D20" s="68" t="str">
        <f>VLOOKUP(A20,'Clasificación  liga'!$B$10:$E$45,4)</f>
        <v>RC TORREJóN DE LA CALZADA</v>
      </c>
      <c r="E20" s="66" t="s">
        <v>621</v>
      </c>
      <c r="F20" s="85">
        <v>0.17430555555555557</v>
      </c>
      <c r="G20" s="20" t="s">
        <v>558</v>
      </c>
      <c r="H20" s="85">
        <v>0</v>
      </c>
      <c r="I20" s="20" t="s">
        <v>105</v>
      </c>
      <c r="J20" s="85">
        <v>0.12638888888888888</v>
      </c>
      <c r="K20" s="20" t="s">
        <v>559</v>
      </c>
      <c r="L20" s="85">
        <v>0.41736111111111113</v>
      </c>
      <c r="M20" s="20" t="s">
        <v>560</v>
      </c>
      <c r="N20" s="85">
        <v>0.42152777777777778</v>
      </c>
      <c r="O20" s="20" t="s">
        <v>561</v>
      </c>
      <c r="P20" s="85">
        <v>0.20625000000000002</v>
      </c>
      <c r="Q20" s="20" t="s">
        <v>562</v>
      </c>
      <c r="R20" s="19" t="s">
        <v>580</v>
      </c>
      <c r="S20" s="19">
        <v>13</v>
      </c>
      <c r="T20" s="18">
        <f t="shared" si="0"/>
        <v>10</v>
      </c>
      <c r="V20" s="67">
        <v>13</v>
      </c>
      <c r="W20" s="36">
        <v>10</v>
      </c>
    </row>
    <row r="21" spans="1:23" ht="21" x14ac:dyDescent="0.35">
      <c r="A21" s="32">
        <v>36</v>
      </c>
      <c r="B21" s="33" t="s">
        <v>435</v>
      </c>
      <c r="C21" s="68">
        <f>VLOOKUP(A21,'Clasificación  liga'!$B$10:$E$45,3)</f>
        <v>6313</v>
      </c>
      <c r="D21" s="68" t="str">
        <f>VLOOKUP(A21,'Clasificación  liga'!$B$10:$E$45,4)</f>
        <v>GRUPO HALCON DE VELEROS</v>
      </c>
      <c r="E21" s="66" t="s">
        <v>622</v>
      </c>
      <c r="F21" s="85">
        <v>0.35416666666666669</v>
      </c>
      <c r="G21" s="20" t="s">
        <v>563</v>
      </c>
      <c r="H21" s="85">
        <v>0.25</v>
      </c>
      <c r="I21" s="20" t="s">
        <v>564</v>
      </c>
      <c r="J21" s="85">
        <v>0.28888888888888892</v>
      </c>
      <c r="K21" s="20" t="s">
        <v>565</v>
      </c>
      <c r="L21" s="85">
        <v>0.17708333333333334</v>
      </c>
      <c r="M21" s="20" t="s">
        <v>566</v>
      </c>
      <c r="N21" s="85">
        <v>0.22638888888888889</v>
      </c>
      <c r="O21" s="20" t="s">
        <v>567</v>
      </c>
      <c r="P21" s="85">
        <v>0.15625</v>
      </c>
      <c r="Q21" s="20" t="s">
        <v>568</v>
      </c>
      <c r="R21" s="19" t="s">
        <v>581</v>
      </c>
      <c r="S21" s="19">
        <v>14</v>
      </c>
      <c r="T21" s="18">
        <f t="shared" si="0"/>
        <v>9</v>
      </c>
      <c r="V21" s="67">
        <v>14</v>
      </c>
      <c r="W21" s="36">
        <v>9</v>
      </c>
    </row>
    <row r="22" spans="1:23" ht="21" x14ac:dyDescent="0.35">
      <c r="A22" s="4"/>
      <c r="B22" s="33"/>
      <c r="C22" s="16"/>
      <c r="D22" s="34"/>
      <c r="E22" s="5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9"/>
      <c r="S22" s="19"/>
      <c r="T22" s="18"/>
      <c r="V22" s="67">
        <v>15</v>
      </c>
      <c r="W22" s="36">
        <v>8</v>
      </c>
    </row>
    <row r="23" spans="1:23" ht="21" x14ac:dyDescent="0.35">
      <c r="A23" s="4"/>
      <c r="B23" s="33"/>
      <c r="C23" s="16"/>
      <c r="D23" s="34"/>
      <c r="E23" s="5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9"/>
      <c r="S23" s="19"/>
      <c r="T23" s="18"/>
    </row>
    <row r="24" spans="1:23" ht="21" x14ac:dyDescent="0.35">
      <c r="A24" s="4"/>
      <c r="B24" s="33"/>
      <c r="C24" s="16"/>
      <c r="D24" s="34"/>
      <c r="E24" s="5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/>
      <c r="S24" s="19"/>
      <c r="T24" s="18"/>
    </row>
    <row r="25" spans="1:23" ht="21" x14ac:dyDescent="0.35">
      <c r="A25" s="4"/>
      <c r="B25" s="33"/>
      <c r="C25" s="16"/>
      <c r="D25" s="34"/>
      <c r="E25" s="5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9"/>
      <c r="S25" s="19"/>
      <c r="T25" s="18"/>
    </row>
    <row r="26" spans="1:23" ht="21" x14ac:dyDescent="0.35">
      <c r="A26" s="4"/>
      <c r="B26" s="33"/>
      <c r="C26" s="16"/>
      <c r="D26" s="34"/>
      <c r="E26" s="53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/>
      <c r="S26" s="19"/>
      <c r="T26" s="18"/>
    </row>
    <row r="27" spans="1:23" ht="21" x14ac:dyDescent="0.35">
      <c r="A27" s="4"/>
      <c r="B27" s="33"/>
      <c r="C27" s="16"/>
      <c r="D27" s="34"/>
      <c r="E27" s="5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18"/>
    </row>
    <row r="28" spans="1:23" ht="21" x14ac:dyDescent="0.35">
      <c r="A28" s="4"/>
      <c r="B28" s="33"/>
      <c r="C28" s="16"/>
      <c r="D28" s="34"/>
      <c r="E28" s="53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9"/>
      <c r="S28" s="19"/>
      <c r="T28" s="18"/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A4" zoomScale="70" zoomScaleNormal="70" workbookViewId="0">
      <selection activeCell="E15" sqref="E15"/>
    </sheetView>
  </sheetViews>
  <sheetFormatPr baseColWidth="10" defaultRowHeight="15.5" x14ac:dyDescent="0.35"/>
  <cols>
    <col min="1" max="1" width="14.26953125" style="1" customWidth="1"/>
    <col min="2" max="2" width="35.26953125" style="1" bestFit="1" customWidth="1"/>
    <col min="3" max="3" width="20.1796875" style="1" bestFit="1" customWidth="1"/>
    <col min="4" max="4" width="25.26953125" style="1" bestFit="1" customWidth="1"/>
    <col min="5" max="5" width="11.7265625" style="1" bestFit="1" customWidth="1"/>
    <col min="6" max="6" width="12.54296875" style="13" customWidth="1"/>
    <col min="7" max="7" width="10.1796875" style="13" bestFit="1" customWidth="1"/>
    <col min="8" max="8" width="13.1796875" style="12" customWidth="1"/>
    <col min="9" max="9" width="10.453125" style="12" customWidth="1"/>
    <col min="10" max="10" width="13.1796875" style="12" customWidth="1"/>
    <col min="11" max="11" width="10.453125" style="12" customWidth="1"/>
    <col min="12" max="12" width="13.54296875" style="12" customWidth="1"/>
    <col min="13" max="13" width="10.453125" style="12" customWidth="1"/>
    <col min="14" max="14" width="13.1796875" style="12" customWidth="1"/>
    <col min="15" max="15" width="10.453125" style="12" customWidth="1"/>
    <col min="16" max="16" width="14.453125" customWidth="1"/>
    <col min="19" max="19" width="12" bestFit="1" customWidth="1"/>
  </cols>
  <sheetData>
    <row r="1" spans="1:23" x14ac:dyDescent="0.35">
      <c r="F1" s="14"/>
    </row>
    <row r="2" spans="1:23" ht="16" thickBot="1" x14ac:dyDescent="0.4"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3" thickTop="1" x14ac:dyDescent="0.25">
      <c r="A3" s="139" t="s">
        <v>54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1"/>
      <c r="R3" s="175"/>
    </row>
    <row r="4" spans="1:23" ht="23.25" customHeight="1" x14ac:dyDescent="0.25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76"/>
    </row>
    <row r="5" spans="1:23" ht="75.75" customHeight="1" x14ac:dyDescent="0.25">
      <c r="A5" s="134" t="s">
        <v>8</v>
      </c>
      <c r="B5" s="109" t="s">
        <v>7</v>
      </c>
      <c r="C5" s="158" t="s">
        <v>16</v>
      </c>
      <c r="D5" s="109" t="s">
        <v>5</v>
      </c>
      <c r="E5" s="162" t="s">
        <v>15</v>
      </c>
      <c r="F5" s="164" t="s">
        <v>17</v>
      </c>
      <c r="G5" s="165"/>
      <c r="H5" s="164" t="s">
        <v>18</v>
      </c>
      <c r="I5" s="165"/>
      <c r="J5" s="164" t="s">
        <v>19</v>
      </c>
      <c r="K5" s="165"/>
      <c r="L5" s="164" t="s">
        <v>20</v>
      </c>
      <c r="M5" s="165"/>
      <c r="N5" s="164" t="s">
        <v>25</v>
      </c>
      <c r="O5" s="165"/>
      <c r="P5" s="164" t="s">
        <v>52</v>
      </c>
      <c r="Q5" s="165"/>
      <c r="R5" s="166" t="s">
        <v>14</v>
      </c>
      <c r="S5" s="168" t="s">
        <v>13</v>
      </c>
      <c r="T5" s="150" t="s">
        <v>12</v>
      </c>
    </row>
    <row r="6" spans="1:23" ht="30" customHeight="1" x14ac:dyDescent="0.25">
      <c r="A6" s="135"/>
      <c r="B6" s="110"/>
      <c r="C6" s="159"/>
      <c r="D6" s="110"/>
      <c r="E6" s="163"/>
      <c r="F6" s="31" t="s">
        <v>10</v>
      </c>
      <c r="G6" s="31" t="s">
        <v>9</v>
      </c>
      <c r="H6" s="31" t="s">
        <v>10</v>
      </c>
      <c r="I6" s="31" t="s">
        <v>9</v>
      </c>
      <c r="J6" s="31" t="s">
        <v>10</v>
      </c>
      <c r="K6" s="31" t="s">
        <v>9</v>
      </c>
      <c r="L6" s="31" t="s">
        <v>10</v>
      </c>
      <c r="M6" s="31" t="s">
        <v>9</v>
      </c>
      <c r="N6" s="31" t="s">
        <v>10</v>
      </c>
      <c r="O6" s="31" t="s">
        <v>9</v>
      </c>
      <c r="P6" s="31" t="s">
        <v>10</v>
      </c>
      <c r="Q6" s="31" t="s">
        <v>9</v>
      </c>
      <c r="R6" s="167"/>
      <c r="S6" s="168"/>
      <c r="T6" s="150"/>
    </row>
    <row r="7" spans="1:23" x14ac:dyDescent="0.25">
      <c r="A7" s="13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52"/>
      <c r="V7" s="37" t="s">
        <v>27</v>
      </c>
      <c r="W7" s="37"/>
    </row>
    <row r="8" spans="1:23" ht="21" x14ac:dyDescent="0.35">
      <c r="A8" s="79">
        <v>1</v>
      </c>
      <c r="B8" s="96" t="s">
        <v>56</v>
      </c>
      <c r="C8" s="68">
        <f>VLOOKUP(A8,'Clasificación  liga'!$B$10:$E$45,3)</f>
        <v>2473</v>
      </c>
      <c r="D8" s="68" t="str">
        <f>VLOOKUP(A8,'Clasificación  liga'!$B$10:$E$45,4)</f>
        <v>LOS BUITRES</v>
      </c>
      <c r="E8" s="66" t="s">
        <v>623</v>
      </c>
      <c r="F8" s="54">
        <v>0.40277777777777773</v>
      </c>
      <c r="G8" s="20">
        <v>981.03</v>
      </c>
      <c r="H8" s="54">
        <v>0.27847222222222223</v>
      </c>
      <c r="I8" s="94">
        <v>1000</v>
      </c>
      <c r="J8" s="54">
        <v>0.4145833333333333</v>
      </c>
      <c r="K8" s="94">
        <v>1000</v>
      </c>
      <c r="L8" s="54">
        <v>0.41111111111111115</v>
      </c>
      <c r="M8" s="94">
        <v>1000</v>
      </c>
      <c r="N8" s="54">
        <v>0.4145833333333333</v>
      </c>
      <c r="O8" s="20">
        <v>1000</v>
      </c>
      <c r="P8" s="54">
        <v>0.41180555555555554</v>
      </c>
      <c r="Q8" s="20" t="s">
        <v>85</v>
      </c>
      <c r="R8" s="95">
        <v>5000</v>
      </c>
      <c r="S8" s="19">
        <v>1</v>
      </c>
      <c r="T8" s="18">
        <f>VLOOKUP(S8,$V$8:$W$19,2)</f>
        <v>25</v>
      </c>
      <c r="V8">
        <v>1</v>
      </c>
      <c r="W8" s="36">
        <v>25</v>
      </c>
    </row>
    <row r="9" spans="1:23" ht="21" x14ac:dyDescent="0.35">
      <c r="A9" s="79">
        <v>5</v>
      </c>
      <c r="B9" s="96" t="s">
        <v>58</v>
      </c>
      <c r="C9" s="68">
        <f>VLOOKUP(A9,'Clasificación  liga'!$B$10:$E$45,3)</f>
        <v>1761</v>
      </c>
      <c r="D9" s="68" t="str">
        <f>VLOOKUP(A9,'Clasificación  liga'!$B$10:$E$45,4)</f>
        <v>GRUPO HALCóN DE VELEROS</v>
      </c>
      <c r="E9" s="66" t="s">
        <v>624</v>
      </c>
      <c r="F9" s="54">
        <v>0.41250000000000003</v>
      </c>
      <c r="G9" s="94">
        <v>1000</v>
      </c>
      <c r="H9" s="54">
        <v>0.41250000000000003</v>
      </c>
      <c r="I9" s="20">
        <v>989.56</v>
      </c>
      <c r="J9" s="54">
        <v>0.4145833333333333</v>
      </c>
      <c r="K9" s="20">
        <v>952.69</v>
      </c>
      <c r="L9" s="54">
        <v>0.41319444444444442</v>
      </c>
      <c r="M9" s="94">
        <v>1000</v>
      </c>
      <c r="N9" s="54">
        <v>0.41388888888888892</v>
      </c>
      <c r="O9" s="20" t="s">
        <v>585</v>
      </c>
      <c r="P9" s="54">
        <v>0.41250000000000003</v>
      </c>
      <c r="Q9" s="20">
        <v>925</v>
      </c>
      <c r="R9" s="95">
        <v>4372.95</v>
      </c>
      <c r="S9" s="19">
        <v>2</v>
      </c>
      <c r="T9" s="18">
        <f t="shared" ref="T9:T14" si="0">VLOOKUP(S9,$V$8:$W$19,2)</f>
        <v>23</v>
      </c>
      <c r="V9">
        <v>2</v>
      </c>
      <c r="W9" s="36">
        <v>23</v>
      </c>
    </row>
    <row r="10" spans="1:23" ht="21" x14ac:dyDescent="0.35">
      <c r="A10" s="79">
        <v>6</v>
      </c>
      <c r="B10" s="96" t="s">
        <v>59</v>
      </c>
      <c r="C10" s="68">
        <f>VLOOKUP(A10,'Clasificación  liga'!$B$10:$E$45,3)</f>
        <v>3184</v>
      </c>
      <c r="D10" s="68" t="str">
        <f>VLOOKUP(A10,'Clasificación  liga'!$B$10:$E$45,4)</f>
        <v>MAJADAHONDA</v>
      </c>
      <c r="E10" s="66" t="s">
        <v>625</v>
      </c>
      <c r="F10" s="54">
        <v>0.39583333333333331</v>
      </c>
      <c r="G10" s="20">
        <v>947.64</v>
      </c>
      <c r="H10" s="54">
        <v>0.23124999999999998</v>
      </c>
      <c r="I10" s="20">
        <v>767.19</v>
      </c>
      <c r="J10" s="54">
        <v>0.28194444444444444</v>
      </c>
      <c r="K10" s="20">
        <v>824.68</v>
      </c>
      <c r="L10" s="54">
        <v>0.4152777777777778</v>
      </c>
      <c r="M10" s="20">
        <v>909.99</v>
      </c>
      <c r="N10" s="54">
        <v>0.41388888888888892</v>
      </c>
      <c r="O10" s="20">
        <v>923.45</v>
      </c>
      <c r="P10" s="54">
        <v>0.41041666666666665</v>
      </c>
      <c r="Q10" s="20" t="s">
        <v>85</v>
      </c>
      <c r="R10" s="95">
        <v>4190.95</v>
      </c>
      <c r="S10" s="19">
        <v>3</v>
      </c>
      <c r="T10" s="18">
        <f t="shared" si="0"/>
        <v>20</v>
      </c>
      <c r="V10">
        <v>3</v>
      </c>
      <c r="W10" s="36">
        <v>20</v>
      </c>
    </row>
    <row r="11" spans="1:23" ht="21" x14ac:dyDescent="0.35">
      <c r="A11" s="79">
        <v>18</v>
      </c>
      <c r="B11" s="96" t="s">
        <v>226</v>
      </c>
      <c r="C11" s="68" t="str">
        <f>VLOOKUP(A11,'Clasificación  liga'!$B$10:$E$45,3)</f>
        <v>FAM1723</v>
      </c>
      <c r="D11" s="68" t="str">
        <f>VLOOKUP(A11,'Clasificación  liga'!$B$10:$E$45,4)</f>
        <v>GRUPO HALCON DE VELEROS</v>
      </c>
      <c r="E11" s="66" t="s">
        <v>626</v>
      </c>
      <c r="F11" s="54">
        <v>0.31041666666666667</v>
      </c>
      <c r="G11" s="20">
        <v>700.09</v>
      </c>
      <c r="H11" s="54">
        <v>0.24097222222222223</v>
      </c>
      <c r="I11" s="20">
        <v>769.6</v>
      </c>
      <c r="J11" s="54">
        <v>0.4145833333333333</v>
      </c>
      <c r="K11" s="20">
        <v>876.5</v>
      </c>
      <c r="L11" s="54">
        <v>0.41597222222222219</v>
      </c>
      <c r="M11" s="20">
        <v>844.76</v>
      </c>
      <c r="N11" s="54">
        <v>0.3125</v>
      </c>
      <c r="O11" s="20">
        <v>671.82</v>
      </c>
      <c r="P11" s="54">
        <v>0.15416666666666667</v>
      </c>
      <c r="Q11" s="20" t="s">
        <v>582</v>
      </c>
      <c r="R11" s="95">
        <v>4122.5600000000004</v>
      </c>
      <c r="S11" s="19">
        <v>4</v>
      </c>
      <c r="T11" s="18">
        <f t="shared" si="0"/>
        <v>19</v>
      </c>
      <c r="V11">
        <v>4</v>
      </c>
      <c r="W11" s="36">
        <v>19</v>
      </c>
    </row>
    <row r="12" spans="1:23" ht="21" x14ac:dyDescent="0.35">
      <c r="A12" s="79">
        <v>33</v>
      </c>
      <c r="B12" s="96" t="s">
        <v>320</v>
      </c>
      <c r="C12" s="68">
        <f>VLOOKUP(A12,'Clasificación  liga'!$B$10:$E$45,3)</f>
        <v>1254</v>
      </c>
      <c r="D12" s="68" t="str">
        <f>VLOOKUP(A12,'Clasificación  liga'!$B$10:$E$45,4)</f>
        <v>CLUB VELEROS CERCEDILLA</v>
      </c>
      <c r="E12" s="66" t="s">
        <v>627</v>
      </c>
      <c r="F12" s="54">
        <v>0.24236111111111111</v>
      </c>
      <c r="G12" s="20">
        <v>548.33000000000004</v>
      </c>
      <c r="H12" s="54">
        <v>0.41180555555555554</v>
      </c>
      <c r="I12" s="20">
        <v>941.69</v>
      </c>
      <c r="J12" s="54">
        <v>0.34513888888888888</v>
      </c>
      <c r="K12" s="94">
        <v>1000</v>
      </c>
      <c r="L12" s="54">
        <v>0.41250000000000003</v>
      </c>
      <c r="M12" s="20">
        <v>632.54</v>
      </c>
      <c r="N12" s="54">
        <v>0.39583333333333331</v>
      </c>
      <c r="O12" s="94">
        <v>1000</v>
      </c>
      <c r="P12" s="54">
        <v>0.35694444444444445</v>
      </c>
      <c r="Q12" s="20" t="s">
        <v>583</v>
      </c>
      <c r="R12" s="95">
        <v>4049.75</v>
      </c>
      <c r="S12" s="19">
        <v>5</v>
      </c>
      <c r="T12" s="18">
        <f t="shared" si="0"/>
        <v>18</v>
      </c>
      <c r="V12">
        <v>5</v>
      </c>
      <c r="W12" s="36">
        <v>18</v>
      </c>
    </row>
    <row r="13" spans="1:23" ht="21" x14ac:dyDescent="0.35">
      <c r="A13" s="79">
        <v>25</v>
      </c>
      <c r="B13" s="96" t="s">
        <v>225</v>
      </c>
      <c r="C13" s="68" t="str">
        <f>VLOOKUP(A13,'Clasificación  liga'!$B$10:$E$45,3)</f>
        <v>FAM1696</v>
      </c>
      <c r="D13" s="68" t="str">
        <f>VLOOKUP(A13,'Clasificación  liga'!$B$10:$E$45,4)</f>
        <v>GRUPO HALCON DE VELEROS</v>
      </c>
      <c r="E13" s="66" t="s">
        <v>628</v>
      </c>
      <c r="F13" s="54">
        <v>0.40138888888888885</v>
      </c>
      <c r="G13" s="94">
        <v>1000</v>
      </c>
      <c r="H13" s="54">
        <v>0.41319444444444442</v>
      </c>
      <c r="I13" s="94">
        <v>1000</v>
      </c>
      <c r="J13" s="54">
        <v>0.12222222222222223</v>
      </c>
      <c r="K13" s="20">
        <v>388.53</v>
      </c>
      <c r="L13" s="54">
        <v>0.12222222222222223</v>
      </c>
      <c r="M13" s="20">
        <v>262.18</v>
      </c>
      <c r="N13" s="54">
        <v>0.41250000000000003</v>
      </c>
      <c r="O13" s="94">
        <v>1000</v>
      </c>
      <c r="P13" s="54">
        <v>0.16041666666666668</v>
      </c>
      <c r="Q13" s="20" t="s">
        <v>584</v>
      </c>
      <c r="R13" s="95">
        <v>3666.86</v>
      </c>
      <c r="S13" s="19">
        <v>6</v>
      </c>
      <c r="T13" s="18">
        <f t="shared" si="0"/>
        <v>17</v>
      </c>
      <c r="V13">
        <v>6</v>
      </c>
      <c r="W13" s="36">
        <v>17</v>
      </c>
    </row>
    <row r="14" spans="1:23" ht="21" x14ac:dyDescent="0.35">
      <c r="A14" s="79">
        <v>2</v>
      </c>
      <c r="B14" s="96" t="s">
        <v>33</v>
      </c>
      <c r="C14" s="68">
        <f>VLOOKUP(A14,'Clasificación  liga'!$B$10:$E$45,3)</f>
        <v>1774</v>
      </c>
      <c r="D14" s="68" t="str">
        <f>VLOOKUP(A14,'Clasificación  liga'!$B$10:$E$45,4)</f>
        <v>GRUPO HALCóN DE VELEROS RC</v>
      </c>
      <c r="E14" s="66" t="s">
        <v>629</v>
      </c>
      <c r="F14" s="54">
        <v>0.41597222222222219</v>
      </c>
      <c r="G14" s="20">
        <v>891.89</v>
      </c>
      <c r="H14" s="54">
        <v>0.22708333333333333</v>
      </c>
      <c r="I14" s="20">
        <v>668.28</v>
      </c>
      <c r="J14" s="54">
        <v>0.24583333333333335</v>
      </c>
      <c r="K14" s="20">
        <v>764.07</v>
      </c>
      <c r="L14" s="54">
        <v>0.23402777777777781</v>
      </c>
      <c r="M14" s="20">
        <v>568.17999999999995</v>
      </c>
      <c r="N14" s="54">
        <v>0.41180555555555554</v>
      </c>
      <c r="O14" s="20">
        <v>954</v>
      </c>
      <c r="P14" s="54">
        <v>0</v>
      </c>
      <c r="Q14" s="20" t="s">
        <v>105</v>
      </c>
      <c r="R14" s="95">
        <v>3302.24</v>
      </c>
      <c r="S14" s="19">
        <v>7</v>
      </c>
      <c r="T14" s="18">
        <f t="shared" si="0"/>
        <v>16</v>
      </c>
      <c r="V14">
        <v>7</v>
      </c>
      <c r="W14" s="36">
        <v>16</v>
      </c>
    </row>
    <row r="15" spans="1:23" ht="21" x14ac:dyDescent="0.35">
      <c r="A15" s="79">
        <v>4</v>
      </c>
      <c r="B15" s="96" t="s">
        <v>28</v>
      </c>
      <c r="C15" s="68" t="str">
        <f>VLOOKUP(A15,'Clasificación  liga'!$B$10:$E$45,3)</f>
        <v>FAM2086</v>
      </c>
      <c r="D15" s="68" t="str">
        <f>VLOOKUP(A15,'Clasificación  liga'!$B$10:$E$45,4)</f>
        <v>PETIRROJO</v>
      </c>
      <c r="E15" s="66" t="s">
        <v>630</v>
      </c>
      <c r="F15" s="54">
        <v>0.3430555555555555</v>
      </c>
      <c r="G15" s="20">
        <v>707.77</v>
      </c>
      <c r="H15" s="54">
        <v>0.38055555555555554</v>
      </c>
      <c r="I15" s="20">
        <v>879.9</v>
      </c>
      <c r="J15" s="54">
        <v>0.25</v>
      </c>
      <c r="K15" s="20">
        <v>508.42</v>
      </c>
      <c r="L15" s="54">
        <v>0.14305555555555557</v>
      </c>
      <c r="M15" s="20">
        <v>251.62</v>
      </c>
      <c r="N15" s="54">
        <v>0.23958333333333334</v>
      </c>
      <c r="O15" s="20">
        <v>548.86</v>
      </c>
      <c r="P15" s="54">
        <v>0</v>
      </c>
      <c r="Q15" s="20" t="s">
        <v>105</v>
      </c>
      <c r="R15" s="95">
        <v>2896.57</v>
      </c>
      <c r="S15" s="19">
        <v>8</v>
      </c>
      <c r="T15" s="18">
        <f>VLOOKUP(S15,$V$8:$W$19,2)</f>
        <v>15</v>
      </c>
      <c r="V15">
        <v>8</v>
      </c>
      <c r="W15" s="36">
        <v>15</v>
      </c>
    </row>
    <row r="16" spans="1:23" ht="21" x14ac:dyDescent="0.35">
      <c r="A16" s="32"/>
      <c r="B16" s="33"/>
      <c r="C16" s="16"/>
      <c r="D16" s="34"/>
      <c r="E16" s="53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9"/>
      <c r="S16" s="19"/>
      <c r="T16" s="18"/>
      <c r="V16">
        <v>9</v>
      </c>
      <c r="W16" s="36">
        <v>14</v>
      </c>
    </row>
    <row r="17" spans="1:23" ht="21" x14ac:dyDescent="0.35">
      <c r="A17" s="32"/>
      <c r="B17" s="33"/>
      <c r="C17" s="16"/>
      <c r="D17" s="34"/>
      <c r="E17" s="53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9"/>
      <c r="S17" s="19"/>
      <c r="T17" s="18"/>
      <c r="V17">
        <v>10</v>
      </c>
      <c r="W17" s="36">
        <v>13</v>
      </c>
    </row>
    <row r="18" spans="1:23" ht="21" x14ac:dyDescent="0.35">
      <c r="A18" s="32"/>
      <c r="B18" s="33"/>
      <c r="C18" s="16"/>
      <c r="D18" s="34"/>
      <c r="E18" s="53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9"/>
      <c r="S18" s="19"/>
      <c r="T18" s="18"/>
      <c r="V18">
        <v>11</v>
      </c>
      <c r="W18" s="36">
        <v>12</v>
      </c>
    </row>
    <row r="19" spans="1:23" ht="21" x14ac:dyDescent="0.35">
      <c r="A19" s="32"/>
      <c r="B19" s="33"/>
      <c r="C19" s="16"/>
      <c r="D19" s="34"/>
      <c r="E19" s="53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9"/>
      <c r="S19" s="19"/>
      <c r="T19" s="18"/>
      <c r="V19">
        <v>12</v>
      </c>
      <c r="W19" s="36">
        <v>11</v>
      </c>
    </row>
    <row r="20" spans="1:23" ht="21" x14ac:dyDescent="0.35">
      <c r="A20" s="32"/>
      <c r="B20" s="33"/>
      <c r="C20" s="16"/>
      <c r="D20" s="34"/>
      <c r="E20" s="53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9"/>
      <c r="S20" s="19"/>
      <c r="T20" s="18"/>
    </row>
    <row r="21" spans="1:23" ht="21" x14ac:dyDescent="0.35">
      <c r="A21" s="32"/>
      <c r="B21" s="33"/>
      <c r="C21" s="16"/>
      <c r="D21" s="34"/>
      <c r="E21" s="53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  <c r="S21" s="19"/>
      <c r="T21" s="18"/>
    </row>
    <row r="22" spans="1:23" ht="21" x14ac:dyDescent="0.35">
      <c r="A22" s="4"/>
      <c r="B22" s="33"/>
      <c r="C22" s="16"/>
      <c r="D22" s="34"/>
      <c r="E22" s="5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9"/>
      <c r="S22" s="19"/>
      <c r="T22" s="18"/>
    </row>
    <row r="23" spans="1:23" ht="21" x14ac:dyDescent="0.35">
      <c r="A23" s="4"/>
      <c r="B23" s="33"/>
      <c r="C23" s="16"/>
      <c r="D23" s="34"/>
      <c r="E23" s="5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9"/>
      <c r="S23" s="19"/>
      <c r="T23" s="18"/>
    </row>
    <row r="24" spans="1:23" ht="21" x14ac:dyDescent="0.35">
      <c r="A24" s="4"/>
      <c r="B24" s="33"/>
      <c r="C24" s="16"/>
      <c r="D24" s="34"/>
      <c r="E24" s="5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/>
      <c r="S24" s="19"/>
      <c r="T24" s="18"/>
    </row>
    <row r="25" spans="1:23" ht="21" x14ac:dyDescent="0.35">
      <c r="A25" s="4"/>
      <c r="B25" s="33"/>
      <c r="C25" s="16"/>
      <c r="D25" s="34"/>
      <c r="E25" s="5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9"/>
      <c r="S25" s="19"/>
      <c r="T25" s="18"/>
    </row>
    <row r="26" spans="1:23" ht="21" x14ac:dyDescent="0.35">
      <c r="A26" s="4"/>
      <c r="B26" s="33"/>
      <c r="C26" s="16"/>
      <c r="D26" s="34"/>
      <c r="E26" s="53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/>
      <c r="S26" s="19"/>
      <c r="T26" s="18"/>
    </row>
    <row r="27" spans="1:23" ht="21" x14ac:dyDescent="0.35">
      <c r="A27" s="4"/>
      <c r="B27" s="33"/>
      <c r="C27" s="16"/>
      <c r="D27" s="34"/>
      <c r="E27" s="5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18"/>
    </row>
    <row r="28" spans="1:23" ht="21" x14ac:dyDescent="0.35">
      <c r="A28" s="4"/>
      <c r="B28" s="33"/>
      <c r="C28" s="16"/>
      <c r="D28" s="34"/>
      <c r="E28" s="53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9"/>
      <c r="S28" s="19"/>
      <c r="T28" s="18"/>
    </row>
    <row r="29" spans="1:23" x14ac:dyDescent="0.35"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3" x14ac:dyDescent="0.35"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x14ac:dyDescent="0.35"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x14ac:dyDescent="0.35">
      <c r="F32" s="29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6:17" x14ac:dyDescent="0.35">
      <c r="F33" s="29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6:17" x14ac:dyDescent="0.35">
      <c r="F34" s="29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6:17" x14ac:dyDescent="0.35">
      <c r="F35" s="29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6:17" x14ac:dyDescent="0.35"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6:17" x14ac:dyDescent="0.35"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6:17" x14ac:dyDescent="0.35"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</row>
  </sheetData>
  <mergeCells count="16">
    <mergeCell ref="T5:T6"/>
    <mergeCell ref="A7:S7"/>
    <mergeCell ref="A3:R4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R6"/>
    <mergeCell ref="S5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Clasificación  liga</vt:lpstr>
      <vt:lpstr>1ª PRUEBA  </vt:lpstr>
      <vt:lpstr>2ª PRUEBA </vt:lpstr>
      <vt:lpstr>3ª PRUEBA </vt:lpstr>
      <vt:lpstr>4ª PRUEBA</vt:lpstr>
      <vt:lpstr>5ª PRUEBA</vt:lpstr>
      <vt:lpstr>6ª PRUEBA</vt:lpstr>
      <vt:lpstr>7ª PRUEBA</vt:lpstr>
      <vt:lpstr>8ª PRUEBA</vt:lpstr>
      <vt:lpstr>9ª PRUEBA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Sánchez Romero, Francisco José</cp:lastModifiedBy>
  <cp:lastPrinted>2016-03-18T23:21:30Z</cp:lastPrinted>
  <dcterms:created xsi:type="dcterms:W3CDTF">2014-11-16T19:01:48Z</dcterms:created>
  <dcterms:modified xsi:type="dcterms:W3CDTF">2019-10-28T19:53:29Z</dcterms:modified>
</cp:coreProperties>
</file>