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yla\Desktop\aerea\Aeromodelismo\IMAC\RESULTADOS\"/>
    </mc:Choice>
  </mc:AlternateContent>
  <xr:revisionPtr revIDLastSave="0" documentId="8_{41807A2E-F213-48B7-8761-C152187235A3}" xr6:coauthVersionLast="45" xr6:coauthVersionMax="45" xr10:uidLastSave="{00000000-0000-0000-0000-000000000000}"/>
  <bookViews>
    <workbookView xWindow="-120" yWindow="-120" windowWidth="20730" windowHeight="11160" activeTab="1"/>
  </bookViews>
  <sheets>
    <sheet name="PUNTUACIÓN PRUEBA" sheetId="14" r:id="rId1"/>
    <sheet name="Clasifficación" sheetId="11" r:id="rId2"/>
    <sheet name="BÁSICA" sheetId="16" r:id="rId3"/>
    <sheet name="SPORT" sheetId="17" r:id="rId4"/>
    <sheet name="INTERMEDIA" sheetId="18" r:id="rId5"/>
    <sheet name="AVANZADA" sheetId="19" r:id="rId6"/>
  </sheets>
  <definedNames>
    <definedName name="_xlnm._FilterDatabase" localSheetId="1" hidden="1">Clasifficación!$A$10:$AB$14</definedName>
    <definedName name="_xlnm.Print_Area" localSheetId="0">'PUNTUACIÓN PRUEBA'!$I$2:$P$52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7" i="11" l="1"/>
  <c r="O37" i="11" s="1"/>
  <c r="J36" i="11"/>
  <c r="O36" i="11" s="1"/>
  <c r="J44" i="11"/>
  <c r="I44" i="11"/>
  <c r="J43" i="11"/>
  <c r="I43" i="11"/>
  <c r="O41" i="11"/>
  <c r="O40" i="11"/>
  <c r="O39" i="11"/>
  <c r="O38" i="11"/>
  <c r="O35" i="11"/>
  <c r="O34" i="11"/>
  <c r="O33" i="11"/>
  <c r="O32" i="11"/>
  <c r="J23" i="11"/>
  <c r="O23" i="11" s="1"/>
  <c r="J22" i="11"/>
  <c r="O22" i="11" s="1"/>
  <c r="O30" i="11"/>
  <c r="O29" i="11"/>
  <c r="O28" i="11"/>
  <c r="O27" i="11"/>
  <c r="O26" i="11"/>
  <c r="O25" i="11"/>
  <c r="O24" i="11"/>
  <c r="O21" i="11"/>
  <c r="O19" i="11"/>
  <c r="O18" i="11"/>
  <c r="O17" i="11"/>
  <c r="O16" i="11"/>
  <c r="O15" i="11"/>
  <c r="O14" i="11"/>
  <c r="O13" i="11"/>
  <c r="O12" i="11"/>
  <c r="O11" i="11"/>
  <c r="O10" i="11"/>
  <c r="AF92" i="19"/>
  <c r="AF91" i="19"/>
  <c r="AF90" i="19"/>
  <c r="AF93" i="19"/>
  <c r="AF88" i="19"/>
  <c r="AF87" i="19"/>
  <c r="AF86" i="19"/>
  <c r="AF84" i="19"/>
  <c r="AF83" i="19"/>
  <c r="AF82" i="19"/>
  <c r="AF85" i="19" s="1"/>
  <c r="AF80" i="19"/>
  <c r="AF81" i="19" s="1"/>
  <c r="AF79" i="19"/>
  <c r="AF78" i="19"/>
  <c r="AF76" i="19"/>
  <c r="AF75" i="19"/>
  <c r="AF74" i="19"/>
  <c r="AF77" i="19" s="1"/>
  <c r="AF72" i="19"/>
  <c r="AF71" i="19"/>
  <c r="AF70" i="19"/>
  <c r="AF73" i="19"/>
  <c r="AF68" i="19"/>
  <c r="AF67" i="19"/>
  <c r="AF66" i="19"/>
  <c r="AF69" i="19" s="1"/>
  <c r="AF64" i="19"/>
  <c r="AF65" i="19" s="1"/>
  <c r="AF63" i="19"/>
  <c r="AF62" i="19"/>
  <c r="AF60" i="19"/>
  <c r="AF59" i="19"/>
  <c r="AF58" i="19"/>
  <c r="AF61" i="19" s="1"/>
  <c r="AF56" i="19"/>
  <c r="AF55" i="19"/>
  <c r="AF54" i="19"/>
  <c r="AF57" i="19"/>
  <c r="AF52" i="19"/>
  <c r="AF51" i="19"/>
  <c r="AF50" i="19"/>
  <c r="AF53" i="19" s="1"/>
  <c r="AF48" i="19"/>
  <c r="AF47" i="19"/>
  <c r="AF46" i="19"/>
  <c r="AF49" i="19"/>
  <c r="AF44" i="19"/>
  <c r="AF43" i="19"/>
  <c r="AF42" i="19"/>
  <c r="AF45" i="19" s="1"/>
  <c r="AF40" i="19"/>
  <c r="AF39" i="19"/>
  <c r="AF38" i="19"/>
  <c r="AF41" i="19"/>
  <c r="AF36" i="19"/>
  <c r="AF35" i="19"/>
  <c r="AF34" i="19"/>
  <c r="AF37" i="19" s="1"/>
  <c r="AF32" i="19"/>
  <c r="AF33" i="19" s="1"/>
  <c r="AF31" i="19"/>
  <c r="AF30" i="19"/>
  <c r="AF28" i="19"/>
  <c r="AF27" i="19"/>
  <c r="AF26" i="19"/>
  <c r="AF29" i="19" s="1"/>
  <c r="AG18" i="19" s="1"/>
  <c r="AF24" i="19"/>
  <c r="AF25" i="19" s="1"/>
  <c r="AF23" i="19"/>
  <c r="AF22" i="19"/>
  <c r="AF20" i="19"/>
  <c r="AF19" i="19"/>
  <c r="AF18" i="19"/>
  <c r="AF21" i="19" s="1"/>
  <c r="AF16" i="19"/>
  <c r="AF17" i="19" s="1"/>
  <c r="AF15" i="19"/>
  <c r="AF14" i="19"/>
  <c r="AF11" i="19"/>
  <c r="AF10" i="19"/>
  <c r="AF92" i="18"/>
  <c r="AF91" i="18"/>
  <c r="AF90" i="18"/>
  <c r="AF93" i="18" s="1"/>
  <c r="AF88" i="18"/>
  <c r="AF87" i="18"/>
  <c r="AF86" i="18"/>
  <c r="AF89" i="18" s="1"/>
  <c r="AF84" i="18"/>
  <c r="AF83" i="18"/>
  <c r="AF82" i="18"/>
  <c r="AF80" i="18"/>
  <c r="AF79" i="18"/>
  <c r="AF78" i="18"/>
  <c r="AF81" i="18"/>
  <c r="AF76" i="18"/>
  <c r="AF75" i="18"/>
  <c r="AF74" i="18"/>
  <c r="AF77" i="18" s="1"/>
  <c r="AF72" i="18"/>
  <c r="AF71" i="18"/>
  <c r="AF70" i="18"/>
  <c r="AF73" i="18" s="1"/>
  <c r="AF68" i="18"/>
  <c r="AF69" i="18" s="1"/>
  <c r="AF67" i="18"/>
  <c r="AF66" i="18"/>
  <c r="AF64" i="18"/>
  <c r="AF63" i="18"/>
  <c r="AF62" i="18"/>
  <c r="AF65" i="18" s="1"/>
  <c r="AF60" i="18"/>
  <c r="AF61" i="18" s="1"/>
  <c r="AF59" i="18"/>
  <c r="AF58" i="18"/>
  <c r="AF56" i="18"/>
  <c r="AF55" i="18"/>
  <c r="AF54" i="18"/>
  <c r="AF57" i="18" s="1"/>
  <c r="AF52" i="18"/>
  <c r="AF51" i="18"/>
  <c r="AF53" i="18" s="1"/>
  <c r="AF50" i="18"/>
  <c r="AF48" i="18"/>
  <c r="AF47" i="18"/>
  <c r="AF49" i="18" s="1"/>
  <c r="AF46" i="18"/>
  <c r="AF44" i="18"/>
  <c r="AF43" i="18"/>
  <c r="AF42" i="18"/>
  <c r="AF40" i="18"/>
  <c r="AF39" i="18"/>
  <c r="AF38" i="18"/>
  <c r="AF41" i="18" s="1"/>
  <c r="AF36" i="18"/>
  <c r="AF35" i="18"/>
  <c r="AF34" i="18"/>
  <c r="AF37" i="18"/>
  <c r="AF32" i="18"/>
  <c r="AF31" i="18"/>
  <c r="AF30" i="18"/>
  <c r="AF33" i="18" s="1"/>
  <c r="AF28" i="18"/>
  <c r="AF29" i="18" s="1"/>
  <c r="AG26" i="18" s="1"/>
  <c r="AF27" i="18"/>
  <c r="AF26" i="18"/>
  <c r="AF24" i="18"/>
  <c r="AF23" i="18"/>
  <c r="AF22" i="18"/>
  <c r="AF25" i="18"/>
  <c r="AF20" i="18"/>
  <c r="AF19" i="18"/>
  <c r="AF21" i="18" s="1"/>
  <c r="AF18" i="18"/>
  <c r="AF16" i="18"/>
  <c r="AF15" i="18"/>
  <c r="AF14" i="18"/>
  <c r="AF11" i="18"/>
  <c r="AF10" i="18"/>
  <c r="AF92" i="17"/>
  <c r="AF91" i="17"/>
  <c r="AF90" i="17"/>
  <c r="AF88" i="17"/>
  <c r="AF87" i="17"/>
  <c r="AF86" i="17"/>
  <c r="AF89" i="17"/>
  <c r="AF84" i="17"/>
  <c r="AF83" i="17"/>
  <c r="AF82" i="17"/>
  <c r="AF80" i="17"/>
  <c r="AF79" i="17"/>
  <c r="AF78" i="17"/>
  <c r="AF81" i="17" s="1"/>
  <c r="AF76" i="17"/>
  <c r="AF75" i="17"/>
  <c r="AF74" i="17"/>
  <c r="AF77" i="17" s="1"/>
  <c r="AF72" i="17"/>
  <c r="AF71" i="17"/>
  <c r="AF70" i="17"/>
  <c r="AF73" i="17" s="1"/>
  <c r="AF68" i="17"/>
  <c r="AF67" i="17"/>
  <c r="AF69" i="17" s="1"/>
  <c r="AF66" i="17"/>
  <c r="AF64" i="17"/>
  <c r="AF63" i="17"/>
  <c r="AF62" i="17"/>
  <c r="AF65" i="17"/>
  <c r="AG62" i="17" s="1"/>
  <c r="AF60" i="17"/>
  <c r="AF59" i="17"/>
  <c r="AF58" i="17"/>
  <c r="AF61" i="17" s="1"/>
  <c r="AF56" i="17"/>
  <c r="AF55" i="17"/>
  <c r="AF54" i="17"/>
  <c r="AF57" i="17" s="1"/>
  <c r="AF52" i="17"/>
  <c r="AF51" i="17"/>
  <c r="AF50" i="17"/>
  <c r="AF48" i="17"/>
  <c r="AF47" i="17"/>
  <c r="AF46" i="17"/>
  <c r="AF49" i="17" s="1"/>
  <c r="AF44" i="17"/>
  <c r="AF43" i="17"/>
  <c r="AF45" i="17" s="1"/>
  <c r="AF42" i="17"/>
  <c r="AF40" i="17"/>
  <c r="AF39" i="17"/>
  <c r="AF38" i="17"/>
  <c r="AF41" i="17"/>
  <c r="AF36" i="17"/>
  <c r="AF35" i="17"/>
  <c r="AF34" i="17"/>
  <c r="AF37" i="17" s="1"/>
  <c r="AG34" i="17" s="1"/>
  <c r="H23" i="11" s="1"/>
  <c r="AF32" i="17"/>
  <c r="AF31" i="17"/>
  <c r="AF30" i="17"/>
  <c r="AF33" i="17" s="1"/>
  <c r="AF28" i="17"/>
  <c r="AF27" i="17"/>
  <c r="AF26" i="17"/>
  <c r="AF24" i="17"/>
  <c r="AF23" i="17"/>
  <c r="AF22" i="17"/>
  <c r="AF25" i="17"/>
  <c r="AG22" i="17" s="1"/>
  <c r="AF20" i="17"/>
  <c r="AF19" i="17"/>
  <c r="AF18" i="17"/>
  <c r="AF16" i="17"/>
  <c r="AF15" i="17"/>
  <c r="AF14" i="17"/>
  <c r="AF17" i="17" s="1"/>
  <c r="AG78" i="17" s="1"/>
  <c r="AF11" i="17"/>
  <c r="AF10" i="17"/>
  <c r="AF92" i="16"/>
  <c r="AF93" i="16" s="1"/>
  <c r="AF91" i="16"/>
  <c r="AF90" i="16"/>
  <c r="AF88" i="16"/>
  <c r="AF89" i="16" s="1"/>
  <c r="AF87" i="16"/>
  <c r="AF86" i="16"/>
  <c r="AF84" i="16"/>
  <c r="AF83" i="16"/>
  <c r="AF82" i="16"/>
  <c r="AF80" i="16"/>
  <c r="AF79" i="16"/>
  <c r="AF78" i="16"/>
  <c r="AF76" i="16"/>
  <c r="AF75" i="16"/>
  <c r="AF77" i="16" s="1"/>
  <c r="AF74" i="16"/>
  <c r="AF72" i="16"/>
  <c r="AF73" i="16" s="1"/>
  <c r="AG70" i="16" s="1"/>
  <c r="AF71" i="16"/>
  <c r="AF70" i="16"/>
  <c r="AF68" i="16"/>
  <c r="AF67" i="16"/>
  <c r="AF66" i="16"/>
  <c r="AF64" i="16"/>
  <c r="AF63" i="16"/>
  <c r="AF62" i="16"/>
  <c r="AF60" i="16"/>
  <c r="AF59" i="16"/>
  <c r="AF58" i="16"/>
  <c r="AF56" i="16"/>
  <c r="AF55" i="16"/>
  <c r="AF54" i="16"/>
  <c r="AF57" i="16"/>
  <c r="AF52" i="16"/>
  <c r="AF51" i="16"/>
  <c r="AF50" i="16"/>
  <c r="AF48" i="16"/>
  <c r="AF47" i="16"/>
  <c r="AF46" i="16"/>
  <c r="AF49" i="16" s="1"/>
  <c r="AF44" i="16"/>
  <c r="AF43" i="16"/>
  <c r="AF42" i="16"/>
  <c r="AF40" i="16"/>
  <c r="AF39" i="16"/>
  <c r="AF38" i="16"/>
  <c r="AF41" i="16" s="1"/>
  <c r="AF36" i="16"/>
  <c r="AF35" i="16"/>
  <c r="AF34" i="16"/>
  <c r="AF37" i="16" s="1"/>
  <c r="AF32" i="16"/>
  <c r="AF31" i="16"/>
  <c r="AF30" i="16"/>
  <c r="AF33" i="16" s="1"/>
  <c r="AF28" i="16"/>
  <c r="AF27" i="16"/>
  <c r="AF26" i="16"/>
  <c r="AF24" i="16"/>
  <c r="AF25" i="16" s="1"/>
  <c r="AF23" i="16"/>
  <c r="AF22" i="16"/>
  <c r="AF20" i="16"/>
  <c r="AF19" i="16"/>
  <c r="AF18" i="16"/>
  <c r="AF21" i="16" s="1"/>
  <c r="AF16" i="16"/>
  <c r="AF15" i="16"/>
  <c r="AF14" i="16"/>
  <c r="AF17" i="16" s="1"/>
  <c r="AF11" i="16"/>
  <c r="AF10" i="16"/>
  <c r="B38" i="16"/>
  <c r="B86" i="19"/>
  <c r="B78" i="19"/>
  <c r="B70" i="19"/>
  <c r="B62" i="19"/>
  <c r="B54" i="19"/>
  <c r="B46" i="19"/>
  <c r="B38" i="19"/>
  <c r="B30" i="19"/>
  <c r="B22" i="19"/>
  <c r="A86" i="19"/>
  <c r="A78" i="19"/>
  <c r="A70" i="19"/>
  <c r="A62" i="19"/>
  <c r="A54" i="19"/>
  <c r="A46" i="19"/>
  <c r="A38" i="19"/>
  <c r="A30" i="19"/>
  <c r="A22" i="19"/>
  <c r="B14" i="19"/>
  <c r="A14" i="19"/>
  <c r="P92" i="19"/>
  <c r="P91" i="19"/>
  <c r="P90" i="19"/>
  <c r="P88" i="19"/>
  <c r="P87" i="19"/>
  <c r="P89" i="19" s="1"/>
  <c r="P86" i="19"/>
  <c r="P84" i="19"/>
  <c r="P85" i="19" s="1"/>
  <c r="P83" i="19"/>
  <c r="P82" i="19"/>
  <c r="P80" i="19"/>
  <c r="P81" i="19" s="1"/>
  <c r="P79" i="19"/>
  <c r="P78" i="19"/>
  <c r="P76" i="19"/>
  <c r="P75" i="19"/>
  <c r="P74" i="19"/>
  <c r="P77" i="19" s="1"/>
  <c r="P72" i="19"/>
  <c r="P71" i="19"/>
  <c r="P70" i="19"/>
  <c r="P68" i="19"/>
  <c r="P67" i="19"/>
  <c r="P66" i="19"/>
  <c r="P69" i="19" s="1"/>
  <c r="P64" i="19"/>
  <c r="P63" i="19"/>
  <c r="P65" i="19" s="1"/>
  <c r="Q62" i="19" s="1"/>
  <c r="B69" i="19" s="1"/>
  <c r="P62" i="19"/>
  <c r="P60" i="19"/>
  <c r="P59" i="19"/>
  <c r="P61" i="19" s="1"/>
  <c r="P58" i="19"/>
  <c r="P56" i="19"/>
  <c r="P55" i="19"/>
  <c r="P54" i="19"/>
  <c r="P52" i="19"/>
  <c r="P53" i="19" s="1"/>
  <c r="P51" i="19"/>
  <c r="P50" i="19"/>
  <c r="P48" i="19"/>
  <c r="P49" i="19" s="1"/>
  <c r="P47" i="19"/>
  <c r="P46" i="19"/>
  <c r="P44" i="19"/>
  <c r="P43" i="19"/>
  <c r="P42" i="19"/>
  <c r="P45" i="19" s="1"/>
  <c r="P40" i="19"/>
  <c r="P39" i="19"/>
  <c r="P38" i="19"/>
  <c r="P41" i="19" s="1"/>
  <c r="P36" i="19"/>
  <c r="P35" i="19"/>
  <c r="P34" i="19"/>
  <c r="P32" i="19"/>
  <c r="P31" i="19"/>
  <c r="P30" i="19"/>
  <c r="P28" i="19"/>
  <c r="P27" i="19"/>
  <c r="P29" i="19" s="1"/>
  <c r="P26" i="19"/>
  <c r="P24" i="19"/>
  <c r="P23" i="19"/>
  <c r="P22" i="19"/>
  <c r="P25" i="19"/>
  <c r="P20" i="19"/>
  <c r="P19" i="19"/>
  <c r="P18" i="19"/>
  <c r="P21" i="19" s="1"/>
  <c r="P16" i="19"/>
  <c r="P15" i="19"/>
  <c r="P14" i="19"/>
  <c r="P17" i="19"/>
  <c r="P11" i="19"/>
  <c r="P10" i="19"/>
  <c r="B86" i="18"/>
  <c r="B78" i="18"/>
  <c r="B70" i="18"/>
  <c r="B62" i="18"/>
  <c r="B54" i="18"/>
  <c r="B46" i="18"/>
  <c r="B38" i="18"/>
  <c r="B30" i="18"/>
  <c r="B22" i="18"/>
  <c r="A86" i="18"/>
  <c r="A78" i="18"/>
  <c r="A70" i="18"/>
  <c r="A62" i="18"/>
  <c r="A54" i="18"/>
  <c r="A46" i="18"/>
  <c r="A38" i="18"/>
  <c r="A30" i="18"/>
  <c r="A22" i="18"/>
  <c r="B14" i="18"/>
  <c r="A14" i="18"/>
  <c r="P92" i="18"/>
  <c r="P91" i="18"/>
  <c r="P90" i="18"/>
  <c r="P88" i="18"/>
  <c r="P87" i="18"/>
  <c r="P89" i="18" s="1"/>
  <c r="P86" i="18"/>
  <c r="P84" i="18"/>
  <c r="P83" i="18"/>
  <c r="P82" i="18"/>
  <c r="P80" i="18"/>
  <c r="P81" i="18" s="1"/>
  <c r="P79" i="18"/>
  <c r="P78" i="18"/>
  <c r="P76" i="18"/>
  <c r="P77" i="18" s="1"/>
  <c r="Q74" i="18" s="1"/>
  <c r="C77" i="18" s="1"/>
  <c r="P75" i="18"/>
  <c r="P74" i="18"/>
  <c r="P72" i="18"/>
  <c r="P71" i="18"/>
  <c r="P70" i="18"/>
  <c r="P73" i="18" s="1"/>
  <c r="P68" i="18"/>
  <c r="P67" i="18"/>
  <c r="P66" i="18"/>
  <c r="P69" i="18" s="1"/>
  <c r="P64" i="18"/>
  <c r="P63" i="18"/>
  <c r="P62" i="18"/>
  <c r="P60" i="18"/>
  <c r="P59" i="18"/>
  <c r="P58" i="18"/>
  <c r="P61" i="18" s="1"/>
  <c r="P56" i="18"/>
  <c r="P57" i="18" s="1"/>
  <c r="P55" i="18"/>
  <c r="P54" i="18"/>
  <c r="P52" i="18"/>
  <c r="P51" i="18"/>
  <c r="P50" i="18"/>
  <c r="P48" i="18"/>
  <c r="P47" i="18"/>
  <c r="P49" i="18" s="1"/>
  <c r="P46" i="18"/>
  <c r="P44" i="18"/>
  <c r="P43" i="18"/>
  <c r="P45" i="18" s="1"/>
  <c r="P42" i="18"/>
  <c r="P40" i="18"/>
  <c r="P41" i="18" s="1"/>
  <c r="P39" i="18"/>
  <c r="P38" i="18"/>
  <c r="P36" i="18"/>
  <c r="P35" i="18"/>
  <c r="P34" i="18"/>
  <c r="P37" i="18" s="1"/>
  <c r="P32" i="18"/>
  <c r="P31" i="18"/>
  <c r="P30" i="18"/>
  <c r="P33" i="18" s="1"/>
  <c r="P28" i="18"/>
  <c r="P29" i="18" s="1"/>
  <c r="P27" i="18"/>
  <c r="P26" i="18"/>
  <c r="P24" i="18"/>
  <c r="P23" i="18"/>
  <c r="P22" i="18"/>
  <c r="P20" i="18"/>
  <c r="P19" i="18"/>
  <c r="P21" i="18" s="1"/>
  <c r="P18" i="18"/>
  <c r="P16" i="18"/>
  <c r="P15" i="18"/>
  <c r="P17" i="18" s="1"/>
  <c r="P14" i="18"/>
  <c r="P11" i="18"/>
  <c r="P10" i="18"/>
  <c r="T52" i="11"/>
  <c r="U52" i="11" s="1"/>
  <c r="R52" i="11"/>
  <c r="P52" i="11"/>
  <c r="O52" i="11"/>
  <c r="T51" i="11"/>
  <c r="U51" i="11" s="1"/>
  <c r="R51" i="11"/>
  <c r="P51" i="11"/>
  <c r="O51" i="11"/>
  <c r="T50" i="11"/>
  <c r="U50" i="11"/>
  <c r="R50" i="11"/>
  <c r="P50" i="11"/>
  <c r="Q50" i="11" s="1"/>
  <c r="V50" i="11" s="1"/>
  <c r="O50" i="11"/>
  <c r="T49" i="11"/>
  <c r="R49" i="11"/>
  <c r="S49" i="11" s="1"/>
  <c r="P49" i="11"/>
  <c r="O49" i="11"/>
  <c r="T48" i="11"/>
  <c r="R48" i="11"/>
  <c r="S48" i="11" s="1"/>
  <c r="P48" i="11"/>
  <c r="Q48" i="11" s="1"/>
  <c r="O48" i="11"/>
  <c r="T41" i="11"/>
  <c r="R41" i="11"/>
  <c r="S41" i="11"/>
  <c r="P41" i="11"/>
  <c r="Q41" i="11"/>
  <c r="V41" i="11" s="1"/>
  <c r="T40" i="11"/>
  <c r="R40" i="11"/>
  <c r="S40" i="11"/>
  <c r="P40" i="11"/>
  <c r="T39" i="11"/>
  <c r="U39" i="11" s="1"/>
  <c r="R39" i="11"/>
  <c r="S39" i="11"/>
  <c r="P39" i="11"/>
  <c r="Q39" i="11" s="1"/>
  <c r="V39" i="11" s="1"/>
  <c r="T38" i="11"/>
  <c r="U38" i="11" s="1"/>
  <c r="R38" i="11"/>
  <c r="P38" i="11"/>
  <c r="Q38" i="11" s="1"/>
  <c r="B86" i="17"/>
  <c r="A86" i="17"/>
  <c r="B78" i="17"/>
  <c r="A78" i="17"/>
  <c r="B70" i="17"/>
  <c r="A70" i="17"/>
  <c r="B62" i="17"/>
  <c r="A62" i="17"/>
  <c r="B54" i="17"/>
  <c r="A54" i="17"/>
  <c r="B46" i="17"/>
  <c r="A46" i="17"/>
  <c r="B38" i="17"/>
  <c r="A38" i="17"/>
  <c r="B30" i="17"/>
  <c r="A30" i="17"/>
  <c r="B22" i="17"/>
  <c r="A22" i="17"/>
  <c r="B14" i="17"/>
  <c r="A14" i="17"/>
  <c r="P92" i="17"/>
  <c r="P91" i="17"/>
  <c r="P90" i="17"/>
  <c r="P88" i="17"/>
  <c r="P87" i="17"/>
  <c r="P86" i="17"/>
  <c r="P84" i="17"/>
  <c r="P83" i="17"/>
  <c r="P82" i="17"/>
  <c r="P85" i="17" s="1"/>
  <c r="P80" i="17"/>
  <c r="P79" i="17"/>
  <c r="P78" i="17"/>
  <c r="P76" i="17"/>
  <c r="P75" i="17"/>
  <c r="P77" i="17" s="1"/>
  <c r="P74" i="17"/>
  <c r="P72" i="17"/>
  <c r="P71" i="17"/>
  <c r="P73" i="17" s="1"/>
  <c r="P70" i="17"/>
  <c r="P68" i="17"/>
  <c r="P67" i="17"/>
  <c r="P66" i="17"/>
  <c r="P64" i="17"/>
  <c r="P63" i="17"/>
  <c r="P62" i="17"/>
  <c r="P60" i="17"/>
  <c r="P61" i="17" s="1"/>
  <c r="Q58" i="17" s="1"/>
  <c r="C61" i="17" s="1"/>
  <c r="P59" i="17"/>
  <c r="P58" i="17"/>
  <c r="P56" i="17"/>
  <c r="P55" i="17"/>
  <c r="P54" i="17"/>
  <c r="P52" i="17"/>
  <c r="P51" i="17"/>
  <c r="P50" i="17"/>
  <c r="P53" i="17" s="1"/>
  <c r="P48" i="17"/>
  <c r="P47" i="17"/>
  <c r="P46" i="17"/>
  <c r="P49" i="17" s="1"/>
  <c r="P44" i="17"/>
  <c r="P43" i="17"/>
  <c r="P45" i="17" s="1"/>
  <c r="P42" i="17"/>
  <c r="P40" i="17"/>
  <c r="P39" i="17"/>
  <c r="P41" i="17" s="1"/>
  <c r="P38" i="17"/>
  <c r="P36" i="17"/>
  <c r="P35" i="17"/>
  <c r="P37" i="17" s="1"/>
  <c r="P34" i="17"/>
  <c r="P32" i="17"/>
  <c r="P31" i="17"/>
  <c r="P30" i="17"/>
  <c r="P33" i="17"/>
  <c r="P28" i="17"/>
  <c r="P27" i="17"/>
  <c r="P26" i="17"/>
  <c r="P29" i="17" s="1"/>
  <c r="P24" i="17"/>
  <c r="P23" i="17"/>
  <c r="P22" i="17"/>
  <c r="P20" i="17"/>
  <c r="P19" i="17"/>
  <c r="P18" i="17"/>
  <c r="P21" i="17"/>
  <c r="P16" i="17"/>
  <c r="P15" i="17"/>
  <c r="P14" i="17"/>
  <c r="P17" i="17" s="1"/>
  <c r="P11" i="17"/>
  <c r="P10" i="17"/>
  <c r="B86" i="16"/>
  <c r="A86" i="16"/>
  <c r="B78" i="16"/>
  <c r="A78" i="16"/>
  <c r="B70" i="16"/>
  <c r="A70" i="16"/>
  <c r="B62" i="16"/>
  <c r="A62" i="16"/>
  <c r="B54" i="16"/>
  <c r="A54" i="16"/>
  <c r="B46" i="16"/>
  <c r="A46" i="16"/>
  <c r="A38" i="16"/>
  <c r="B30" i="16"/>
  <c r="A30" i="16"/>
  <c r="B22" i="16"/>
  <c r="A22" i="16"/>
  <c r="P92" i="16"/>
  <c r="P91" i="16"/>
  <c r="P90" i="16"/>
  <c r="P93" i="16" s="1"/>
  <c r="P88" i="16"/>
  <c r="P87" i="16"/>
  <c r="P86" i="16"/>
  <c r="P89" i="16" s="1"/>
  <c r="P84" i="16"/>
  <c r="P83" i="16"/>
  <c r="P85" i="16" s="1"/>
  <c r="P82" i="16"/>
  <c r="P80" i="16"/>
  <c r="P81" i="16" s="1"/>
  <c r="P79" i="16"/>
  <c r="P78" i="16"/>
  <c r="P76" i="16"/>
  <c r="P75" i="16"/>
  <c r="P74" i="16"/>
  <c r="P77" i="16"/>
  <c r="P72" i="16"/>
  <c r="P71" i="16"/>
  <c r="P70" i="16"/>
  <c r="P68" i="16"/>
  <c r="P67" i="16"/>
  <c r="P66" i="16"/>
  <c r="P69" i="16"/>
  <c r="P64" i="16"/>
  <c r="P65" i="16"/>
  <c r="P63" i="16"/>
  <c r="P62" i="16"/>
  <c r="P60" i="16"/>
  <c r="P59" i="16"/>
  <c r="P58" i="16"/>
  <c r="P61" i="16"/>
  <c r="P56" i="16"/>
  <c r="P55" i="16"/>
  <c r="P54" i="16"/>
  <c r="P57" i="16" s="1"/>
  <c r="P52" i="16"/>
  <c r="P53" i="16" s="1"/>
  <c r="P51" i="16"/>
  <c r="P50" i="16"/>
  <c r="P48" i="16"/>
  <c r="P49" i="16"/>
  <c r="P47" i="16"/>
  <c r="P46" i="16"/>
  <c r="P44" i="16"/>
  <c r="P45" i="16" s="1"/>
  <c r="P43" i="16"/>
  <c r="P42" i="16"/>
  <c r="P40" i="16"/>
  <c r="P39" i="16"/>
  <c r="P38" i="16"/>
  <c r="P36" i="16"/>
  <c r="P37" i="16" s="1"/>
  <c r="Q34" i="16" s="1"/>
  <c r="C37" i="16" s="1"/>
  <c r="P35" i="16"/>
  <c r="P34" i="16"/>
  <c r="P32" i="16"/>
  <c r="P31" i="16"/>
  <c r="P30" i="16"/>
  <c r="P33" i="16" s="1"/>
  <c r="P28" i="16"/>
  <c r="P29" i="16" s="1"/>
  <c r="P27" i="16"/>
  <c r="P26" i="16"/>
  <c r="P24" i="16"/>
  <c r="P23" i="16"/>
  <c r="P22" i="16"/>
  <c r="P25" i="16" s="1"/>
  <c r="P20" i="16"/>
  <c r="P19" i="16"/>
  <c r="P21" i="16" s="1"/>
  <c r="P18" i="16"/>
  <c r="P16" i="16"/>
  <c r="P15" i="16"/>
  <c r="P14" i="16"/>
  <c r="P17" i="16" s="1"/>
  <c r="P11" i="16"/>
  <c r="T46" i="11"/>
  <c r="U46" i="11" s="1"/>
  <c r="V46" i="11"/>
  <c r="R46" i="11"/>
  <c r="P46" i="11"/>
  <c r="O46" i="11"/>
  <c r="T19" i="11"/>
  <c r="R19" i="11"/>
  <c r="S19" i="11"/>
  <c r="V19" i="11" s="1"/>
  <c r="P19" i="11"/>
  <c r="T37" i="11"/>
  <c r="U37" i="11" s="1"/>
  <c r="R37" i="11"/>
  <c r="S37" i="11" s="1"/>
  <c r="P37" i="11"/>
  <c r="T36" i="11"/>
  <c r="R36" i="11"/>
  <c r="P36" i="11"/>
  <c r="T45" i="11"/>
  <c r="U45" i="11" s="1"/>
  <c r="R45" i="11"/>
  <c r="P45" i="11"/>
  <c r="Q45" i="11" s="1"/>
  <c r="V45" i="11" s="1"/>
  <c r="O45" i="11"/>
  <c r="T18" i="11"/>
  <c r="R18" i="11"/>
  <c r="P18" i="11"/>
  <c r="T17" i="11"/>
  <c r="R17" i="11"/>
  <c r="S17" i="11" s="1"/>
  <c r="P17" i="11"/>
  <c r="Q17" i="11" s="1"/>
  <c r="T16" i="11"/>
  <c r="U16" i="11"/>
  <c r="R16" i="11"/>
  <c r="S16" i="11"/>
  <c r="P16" i="11"/>
  <c r="Q16" i="11" s="1"/>
  <c r="T15" i="11"/>
  <c r="U15" i="11" s="1"/>
  <c r="R15" i="11"/>
  <c r="P15" i="11"/>
  <c r="Q15" i="11"/>
  <c r="V15" i="11" s="1"/>
  <c r="P34" i="11"/>
  <c r="Q34" i="11" s="1"/>
  <c r="R34" i="11"/>
  <c r="T34" i="11"/>
  <c r="P10" i="16"/>
  <c r="A14" i="16"/>
  <c r="B14" i="16"/>
  <c r="P10" i="11"/>
  <c r="Q18" i="11"/>
  <c r="V18" i="11" s="1"/>
  <c r="R10" i="11"/>
  <c r="S10" i="11"/>
  <c r="T10" i="11"/>
  <c r="P11" i="11"/>
  <c r="Q11" i="11"/>
  <c r="R11" i="11"/>
  <c r="S11" i="11" s="1"/>
  <c r="T11" i="11"/>
  <c r="U11" i="11"/>
  <c r="P12" i="11"/>
  <c r="Q12" i="11"/>
  <c r="R12" i="11"/>
  <c r="S12" i="11"/>
  <c r="T12" i="11"/>
  <c r="U12" i="11" s="1"/>
  <c r="V12" i="11" s="1"/>
  <c r="P13" i="11"/>
  <c r="Q13" i="11" s="1"/>
  <c r="R13" i="11"/>
  <c r="S13" i="11"/>
  <c r="T13" i="11"/>
  <c r="P14" i="11"/>
  <c r="Q14" i="11"/>
  <c r="R14" i="11"/>
  <c r="S14" i="11"/>
  <c r="T14" i="11"/>
  <c r="V20" i="11"/>
  <c r="P21" i="11"/>
  <c r="Q23" i="11" s="1"/>
  <c r="R21" i="11"/>
  <c r="T21" i="11"/>
  <c r="U21" i="11"/>
  <c r="P23" i="11"/>
  <c r="R23" i="11"/>
  <c r="T23" i="11"/>
  <c r="U23" i="11" s="1"/>
  <c r="P26" i="11"/>
  <c r="R26" i="11"/>
  <c r="S26" i="11" s="1"/>
  <c r="T26" i="11"/>
  <c r="P27" i="11"/>
  <c r="R27" i="11"/>
  <c r="S27" i="11" s="1"/>
  <c r="T27" i="11"/>
  <c r="U27" i="11" s="1"/>
  <c r="P28" i="11"/>
  <c r="Q28" i="11" s="1"/>
  <c r="R28" i="11"/>
  <c r="T28" i="11"/>
  <c r="U28" i="11"/>
  <c r="P29" i="11"/>
  <c r="R29" i="11"/>
  <c r="T29" i="11"/>
  <c r="U29" i="11"/>
  <c r="V31" i="11"/>
  <c r="P33" i="11"/>
  <c r="Q40" i="11" s="1"/>
  <c r="Q33" i="11"/>
  <c r="R33" i="11"/>
  <c r="S52" i="11" s="1"/>
  <c r="S36" i="11"/>
  <c r="T33" i="11"/>
  <c r="P35" i="11"/>
  <c r="Q35" i="11" s="1"/>
  <c r="R35" i="11"/>
  <c r="S35" i="11" s="1"/>
  <c r="T35" i="11"/>
  <c r="U35" i="11" s="1"/>
  <c r="V42" i="11"/>
  <c r="O43" i="11"/>
  <c r="O44" i="11"/>
  <c r="P44" i="11"/>
  <c r="R44" i="11"/>
  <c r="S44" i="11"/>
  <c r="V44" i="11" s="1"/>
  <c r="T44" i="11"/>
  <c r="O47" i="11"/>
  <c r="P47" i="11"/>
  <c r="Q47" i="11" s="1"/>
  <c r="R47" i="11"/>
  <c r="S47" i="11" s="1"/>
  <c r="T47" i="11"/>
  <c r="A10" i="14"/>
  <c r="B10" i="14"/>
  <c r="C10" i="14"/>
  <c r="D10" i="14"/>
  <c r="E10" i="14"/>
  <c r="F10" i="14" s="1"/>
  <c r="A11" i="14"/>
  <c r="B11" i="14" s="1"/>
  <c r="G11" i="14" s="1"/>
  <c r="C11" i="14"/>
  <c r="D11" i="14"/>
  <c r="E11" i="14"/>
  <c r="F11" i="14"/>
  <c r="A12" i="14"/>
  <c r="B12" i="14" s="1"/>
  <c r="G12" i="14" s="1"/>
  <c r="C12" i="14"/>
  <c r="D12" i="14" s="1"/>
  <c r="E12" i="14"/>
  <c r="F12" i="14"/>
  <c r="A13" i="14"/>
  <c r="B13" i="14"/>
  <c r="C13" i="14"/>
  <c r="D13" i="14"/>
  <c r="E13" i="14"/>
  <c r="F13" i="14"/>
  <c r="G15" i="14"/>
  <c r="A16" i="14"/>
  <c r="B16" i="14"/>
  <c r="G16" i="14" s="1"/>
  <c r="C16" i="14"/>
  <c r="E16" i="14"/>
  <c r="F22" i="14"/>
  <c r="A17" i="14"/>
  <c r="C17" i="14"/>
  <c r="E17" i="14"/>
  <c r="F17" i="14" s="1"/>
  <c r="A18" i="14"/>
  <c r="B18" i="14" s="1"/>
  <c r="G18" i="14" s="1"/>
  <c r="C18" i="14"/>
  <c r="D18" i="14"/>
  <c r="E18" i="14"/>
  <c r="A19" i="14"/>
  <c r="B19" i="14" s="1"/>
  <c r="C19" i="14"/>
  <c r="D19" i="14" s="1"/>
  <c r="E19" i="14"/>
  <c r="F19" i="14" s="1"/>
  <c r="G19" i="14" s="1"/>
  <c r="A20" i="14"/>
  <c r="B20" i="14" s="1"/>
  <c r="G20" i="14" s="1"/>
  <c r="C20" i="14"/>
  <c r="D20" i="14" s="1"/>
  <c r="E20" i="14"/>
  <c r="F20" i="14"/>
  <c r="A21" i="14"/>
  <c r="B21" i="14"/>
  <c r="G21" i="14" s="1"/>
  <c r="C21" i="14"/>
  <c r="E21" i="14"/>
  <c r="F21" i="14" s="1"/>
  <c r="A22" i="14"/>
  <c r="C22" i="14"/>
  <c r="D22" i="14" s="1"/>
  <c r="E22" i="14"/>
  <c r="A23" i="14"/>
  <c r="B23" i="14" s="1"/>
  <c r="G23" i="14"/>
  <c r="C23" i="14"/>
  <c r="D23" i="14"/>
  <c r="E23" i="14"/>
  <c r="F23" i="14" s="1"/>
  <c r="G29" i="14"/>
  <c r="A30" i="14"/>
  <c r="B30" i="14" s="1"/>
  <c r="G30" i="14" s="1"/>
  <c r="C30" i="14"/>
  <c r="D30" i="14" s="1"/>
  <c r="E30" i="14"/>
  <c r="F30" i="14"/>
  <c r="A33" i="14"/>
  <c r="C33" i="14"/>
  <c r="D33" i="14" s="1"/>
  <c r="E33" i="14"/>
  <c r="F33" i="14" s="1"/>
  <c r="P33" i="19"/>
  <c r="Q30" i="19" s="1"/>
  <c r="B37" i="19" s="1"/>
  <c r="P57" i="19"/>
  <c r="P73" i="19"/>
  <c r="P37" i="19"/>
  <c r="Q34" i="19" s="1"/>
  <c r="C37" i="19" s="1"/>
  <c r="P93" i="19"/>
  <c r="P53" i="18"/>
  <c r="P85" i="18"/>
  <c r="Q82" i="18" s="1"/>
  <c r="C85" i="18" s="1"/>
  <c r="P93" i="18"/>
  <c r="P65" i="18"/>
  <c r="P69" i="17"/>
  <c r="P93" i="17"/>
  <c r="P65" i="17"/>
  <c r="P81" i="17"/>
  <c r="D17" i="14"/>
  <c r="D21" i="14"/>
  <c r="D16" i="14"/>
  <c r="B22" i="14"/>
  <c r="G22" i="14" s="1"/>
  <c r="B17" i="14"/>
  <c r="U13" i="11"/>
  <c r="Q52" i="11"/>
  <c r="Q37" i="11"/>
  <c r="Q46" i="11"/>
  <c r="Q49" i="11"/>
  <c r="V49" i="11" s="1"/>
  <c r="Q51" i="11"/>
  <c r="V51" i="11" s="1"/>
  <c r="U10" i="11"/>
  <c r="U36" i="11"/>
  <c r="U14" i="11"/>
  <c r="V13" i="11"/>
  <c r="U17" i="11"/>
  <c r="U18" i="11"/>
  <c r="U19" i="11"/>
  <c r="U40" i="11"/>
  <c r="U41" i="11"/>
  <c r="U49" i="11"/>
  <c r="S15" i="11"/>
  <c r="S18" i="11"/>
  <c r="S50" i="11"/>
  <c r="S38" i="11"/>
  <c r="V38" i="11" s="1"/>
  <c r="S34" i="11"/>
  <c r="S46" i="11"/>
  <c r="Q10" i="11"/>
  <c r="U26" i="11"/>
  <c r="Q19" i="11"/>
  <c r="V40" i="11"/>
  <c r="S33" i="11"/>
  <c r="F18" i="14"/>
  <c r="S29" i="11"/>
  <c r="S51" i="11"/>
  <c r="S45" i="11"/>
  <c r="U47" i="11"/>
  <c r="U48" i="11"/>
  <c r="V48" i="11"/>
  <c r="U44" i="11"/>
  <c r="F16" i="14"/>
  <c r="U34" i="11"/>
  <c r="U33" i="11"/>
  <c r="V33" i="11"/>
  <c r="Q44" i="11"/>
  <c r="Q36" i="11"/>
  <c r="V36" i="11" s="1"/>
  <c r="AG58" i="19"/>
  <c r="AF65" i="16"/>
  <c r="AF81" i="16"/>
  <c r="AF45" i="18"/>
  <c r="AF85" i="18"/>
  <c r="AG82" i="18" s="1"/>
  <c r="AF29" i="16"/>
  <c r="AF45" i="16"/>
  <c r="AF53" i="16"/>
  <c r="AF61" i="16"/>
  <c r="AG58" i="16" s="1"/>
  <c r="AF85" i="16"/>
  <c r="AG74" i="16" s="1"/>
  <c r="AF69" i="16"/>
  <c r="AF29" i="17"/>
  <c r="AG18" i="17" s="1"/>
  <c r="H21" i="11" s="1"/>
  <c r="AF93" i="17"/>
  <c r="AG90" i="17" s="1"/>
  <c r="AF21" i="17"/>
  <c r="AF53" i="17"/>
  <c r="AG50" i="17" s="1"/>
  <c r="AF85" i="17"/>
  <c r="AG82" i="17" s="1"/>
  <c r="AG30" i="17"/>
  <c r="I23" i="11" s="1"/>
  <c r="AG14" i="17"/>
  <c r="AG46" i="17"/>
  <c r="AG78" i="16" l="1"/>
  <c r="Q26" i="16"/>
  <c r="C29" i="16" s="1"/>
  <c r="AG42" i="17"/>
  <c r="Q74" i="16"/>
  <c r="C77" i="16" s="1"/>
  <c r="AG90" i="18"/>
  <c r="I21" i="11"/>
  <c r="Q18" i="16"/>
  <c r="C21" i="16" s="1"/>
  <c r="AG30" i="16"/>
  <c r="AG22" i="16"/>
  <c r="AG54" i="16"/>
  <c r="AG30" i="19"/>
  <c r="H17" i="11"/>
  <c r="V52" i="11"/>
  <c r="V23" i="11"/>
  <c r="AG86" i="16"/>
  <c r="AG42" i="18"/>
  <c r="Q50" i="16"/>
  <c r="C53" i="16" s="1"/>
  <c r="Q90" i="16"/>
  <c r="C93" i="16" s="1"/>
  <c r="Q78" i="18"/>
  <c r="B85" i="18" s="1"/>
  <c r="Q42" i="19"/>
  <c r="C45" i="19" s="1"/>
  <c r="Q58" i="19"/>
  <c r="C61" i="19" s="1"/>
  <c r="Q26" i="19"/>
  <c r="C29" i="19" s="1"/>
  <c r="Q50" i="19"/>
  <c r="C53" i="19" s="1"/>
  <c r="Q42" i="16"/>
  <c r="C45" i="16" s="1"/>
  <c r="Q78" i="16"/>
  <c r="B85" i="16" s="1"/>
  <c r="AG58" i="18"/>
  <c r="AG74" i="18"/>
  <c r="AG18" i="18"/>
  <c r="AG34" i="18"/>
  <c r="Q58" i="16"/>
  <c r="C61" i="16" s="1"/>
  <c r="AG66" i="18"/>
  <c r="AG70" i="19"/>
  <c r="AG62" i="16"/>
  <c r="I16" i="11" s="1"/>
  <c r="Q18" i="17"/>
  <c r="C21" i="17" s="1"/>
  <c r="Q66" i="18"/>
  <c r="C69" i="18" s="1"/>
  <c r="AG34" i="16"/>
  <c r="AG42" i="19"/>
  <c r="AG82" i="16"/>
  <c r="AG86" i="17"/>
  <c r="AG26" i="19"/>
  <c r="B33" i="14"/>
  <c r="G33" i="14" s="1"/>
  <c r="Q74" i="17"/>
  <c r="C77" i="17" s="1"/>
  <c r="Q50" i="18"/>
  <c r="C53" i="18" s="1"/>
  <c r="V17" i="11"/>
  <c r="P41" i="16"/>
  <c r="Q54" i="16" s="1"/>
  <c r="B61" i="16" s="1"/>
  <c r="F15" i="11" s="1"/>
  <c r="Q90" i="19"/>
  <c r="C93" i="19" s="1"/>
  <c r="Q30" i="17"/>
  <c r="B37" i="17" s="1"/>
  <c r="F23" i="11" s="1"/>
  <c r="G10" i="14"/>
  <c r="V11" i="11"/>
  <c r="Q66" i="16"/>
  <c r="C69" i="16" s="1"/>
  <c r="Q18" i="18"/>
  <c r="C21" i="18" s="1"/>
  <c r="Q30" i="18"/>
  <c r="B37" i="18" s="1"/>
  <c r="Q14" i="19"/>
  <c r="B21" i="19" s="1"/>
  <c r="F43" i="11" s="1"/>
  <c r="AG50" i="18"/>
  <c r="AG82" i="19"/>
  <c r="Q90" i="17"/>
  <c r="C93" i="17" s="1"/>
  <c r="Q82" i="16"/>
  <c r="C85" i="16" s="1"/>
  <c r="Q82" i="17"/>
  <c r="C85" i="17" s="1"/>
  <c r="Q22" i="19"/>
  <c r="B29" i="19" s="1"/>
  <c r="F44" i="11" s="1"/>
  <c r="Q74" i="19"/>
  <c r="C77" i="19" s="1"/>
  <c r="AG26" i="17"/>
  <c r="H22" i="11" s="1"/>
  <c r="AG66" i="16"/>
  <c r="H16" i="11" s="1"/>
  <c r="AG42" i="16"/>
  <c r="AG66" i="19"/>
  <c r="Q29" i="11"/>
  <c r="V29" i="11" s="1"/>
  <c r="V14" i="11"/>
  <c r="V16" i="11"/>
  <c r="P25" i="17"/>
  <c r="Q62" i="17" s="1"/>
  <c r="B69" i="17" s="1"/>
  <c r="F27" i="11" s="1"/>
  <c r="Q66" i="19"/>
  <c r="C69" i="19" s="1"/>
  <c r="Q86" i="19"/>
  <c r="B93" i="19" s="1"/>
  <c r="AF17" i="18"/>
  <c r="AG74" i="19"/>
  <c r="AG74" i="17"/>
  <c r="Q26" i="18"/>
  <c r="C29" i="18" s="1"/>
  <c r="Q82" i="19"/>
  <c r="C85" i="19" s="1"/>
  <c r="AG54" i="17"/>
  <c r="AG90" i="19"/>
  <c r="AG66" i="17"/>
  <c r="AG70" i="17"/>
  <c r="AG50" i="16"/>
  <c r="AG14" i="16"/>
  <c r="V10" i="11"/>
  <c r="G13" i="14"/>
  <c r="Q27" i="11"/>
  <c r="V27" i="11" s="1"/>
  <c r="Q42" i="17"/>
  <c r="C45" i="17" s="1"/>
  <c r="P57" i="17"/>
  <c r="P89" i="17"/>
  <c r="Q86" i="17" s="1"/>
  <c r="B93" i="17" s="1"/>
  <c r="F30" i="11" s="1"/>
  <c r="P25" i="18"/>
  <c r="Q22" i="18" s="1"/>
  <c r="B29" i="18" s="1"/>
  <c r="AG38" i="17"/>
  <c r="Q50" i="17"/>
  <c r="C53" i="17" s="1"/>
  <c r="Q58" i="18"/>
  <c r="C61" i="18" s="1"/>
  <c r="AG26" i="16"/>
  <c r="AG38" i="16"/>
  <c r="AG58" i="17"/>
  <c r="AG46" i="16"/>
  <c r="AG34" i="19"/>
  <c r="Q62" i="18"/>
  <c r="B69" i="18" s="1"/>
  <c r="F38" i="11" s="1"/>
  <c r="V37" i="11"/>
  <c r="Q70" i="19"/>
  <c r="B77" i="19" s="1"/>
  <c r="S21" i="11"/>
  <c r="S23" i="11"/>
  <c r="S28" i="11"/>
  <c r="V28" i="11" s="1"/>
  <c r="Q34" i="18"/>
  <c r="C37" i="18" s="1"/>
  <c r="Q42" i="18"/>
  <c r="C45" i="18" s="1"/>
  <c r="V35" i="11"/>
  <c r="AG18" i="16"/>
  <c r="Q66" i="17"/>
  <c r="C69" i="17" s="1"/>
  <c r="G17" i="14"/>
  <c r="Q90" i="18"/>
  <c r="C93" i="18" s="1"/>
  <c r="Q54" i="19"/>
  <c r="B61" i="19" s="1"/>
  <c r="V47" i="11"/>
  <c r="Q21" i="11"/>
  <c r="V21" i="11" s="1"/>
  <c r="Q26" i="11"/>
  <c r="V26" i="11" s="1"/>
  <c r="V34" i="11"/>
  <c r="P73" i="16"/>
  <c r="Q70" i="16" s="1"/>
  <c r="B77" i="16" s="1"/>
  <c r="Q26" i="17"/>
  <c r="C29" i="17" s="1"/>
  <c r="Q34" i="17"/>
  <c r="C37" i="17" s="1"/>
  <c r="Q18" i="19"/>
  <c r="C21" i="19" s="1"/>
  <c r="Q38" i="19"/>
  <c r="B45" i="19" s="1"/>
  <c r="Q46" i="19"/>
  <c r="B53" i="19" s="1"/>
  <c r="Q78" i="19"/>
  <c r="B85" i="19" s="1"/>
  <c r="AG90" i="16"/>
  <c r="H19" i="11" s="1"/>
  <c r="AG50" i="19"/>
  <c r="AF89" i="19"/>
  <c r="AG86" i="19" s="1"/>
  <c r="F33" i="11" l="1"/>
  <c r="AJ16" i="16"/>
  <c r="I10" i="11"/>
  <c r="Q70" i="18"/>
  <c r="B77" i="18" s="1"/>
  <c r="Q46" i="16"/>
  <c r="B53" i="16" s="1"/>
  <c r="F14" i="11" s="1"/>
  <c r="AG38" i="19"/>
  <c r="Q46" i="18"/>
  <c r="B53" i="18" s="1"/>
  <c r="F36" i="11" s="1"/>
  <c r="Q54" i="18"/>
  <c r="B61" i="18" s="1"/>
  <c r="F37" i="11" s="1"/>
  <c r="I15" i="11"/>
  <c r="H14" i="11"/>
  <c r="F34" i="11"/>
  <c r="Q46" i="17"/>
  <c r="B53" i="17" s="1"/>
  <c r="F25" i="11" s="1"/>
  <c r="Q54" i="17"/>
  <c r="B61" i="17" s="1"/>
  <c r="F26" i="11" s="1"/>
  <c r="AG14" i="18"/>
  <c r="AG86" i="18"/>
  <c r="AG30" i="18"/>
  <c r="AG54" i="18"/>
  <c r="AG62" i="18"/>
  <c r="H18" i="11"/>
  <c r="AG14" i="19"/>
  <c r="Q38" i="18"/>
  <c r="B45" i="18" s="1"/>
  <c r="F35" i="11" s="1"/>
  <c r="Q14" i="18"/>
  <c r="B21" i="18" s="1"/>
  <c r="F32" i="11" s="1"/>
  <c r="AJ32" i="16"/>
  <c r="AJ33" i="16"/>
  <c r="I12" i="11"/>
  <c r="H11" i="11"/>
  <c r="AG22" i="18"/>
  <c r="I11" i="11"/>
  <c r="H10" i="11"/>
  <c r="AJ24" i="16"/>
  <c r="I13" i="11"/>
  <c r="H12" i="11"/>
  <c r="Q38" i="16"/>
  <c r="B45" i="16" s="1"/>
  <c r="F13" i="11" s="1"/>
  <c r="Q22" i="16"/>
  <c r="B29" i="16" s="1"/>
  <c r="F11" i="11" s="1"/>
  <c r="Q30" i="16"/>
  <c r="B37" i="16" s="1"/>
  <c r="F12" i="11" s="1"/>
  <c r="I22" i="11"/>
  <c r="AG22" i="19"/>
  <c r="H15" i="11"/>
  <c r="Q86" i="18"/>
  <c r="B93" i="18" s="1"/>
  <c r="I14" i="11"/>
  <c r="H13" i="11"/>
  <c r="Q14" i="17"/>
  <c r="B21" i="17" s="1"/>
  <c r="F21" i="11" s="1"/>
  <c r="Q14" i="16"/>
  <c r="B21" i="16" s="1"/>
  <c r="F10" i="11" s="1"/>
  <c r="AG46" i="18"/>
  <c r="Q62" i="16"/>
  <c r="B69" i="16" s="1"/>
  <c r="F16" i="11" s="1"/>
  <c r="Q70" i="17"/>
  <c r="B77" i="17" s="1"/>
  <c r="F28" i="11" s="1"/>
  <c r="Q22" i="17"/>
  <c r="B29" i="17" s="1"/>
  <c r="F22" i="11" s="1"/>
  <c r="AG46" i="19"/>
  <c r="AG62" i="19"/>
  <c r="Q38" i="17"/>
  <c r="B45" i="17" s="1"/>
  <c r="F24" i="11" s="1"/>
  <c r="Q86" i="16"/>
  <c r="B93" i="16" s="1"/>
  <c r="AG54" i="19"/>
  <c r="AG78" i="18"/>
  <c r="AG70" i="18"/>
  <c r="AG78" i="19"/>
  <c r="Q78" i="17"/>
  <c r="B85" i="17" s="1"/>
  <c r="F29" i="11" s="1"/>
  <c r="AG38" i="18"/>
  <c r="AJ33" i="18" l="1"/>
  <c r="H34" i="11"/>
  <c r="I34" i="11"/>
  <c r="I32" i="11"/>
  <c r="H32" i="11"/>
  <c r="AJ17" i="18"/>
  <c r="I36" i="11"/>
  <c r="H36" i="11"/>
  <c r="I33" i="11"/>
  <c r="AJ25" i="18"/>
  <c r="H33" i="11"/>
  <c r="AJ65" i="18"/>
  <c r="I38" i="11"/>
  <c r="I35" i="11"/>
  <c r="H35" i="11"/>
  <c r="AJ41" i="18"/>
  <c r="I37" i="11"/>
  <c r="H37" i="11"/>
</calcChain>
</file>

<file path=xl/sharedStrings.xml><?xml version="1.0" encoding="utf-8"?>
<sst xmlns="http://schemas.openxmlformats.org/spreadsheetml/2006/main" count="467" uniqueCount="112">
  <si>
    <t>Puntos LIGA</t>
  </si>
  <si>
    <t>CLUB</t>
  </si>
  <si>
    <t>NOMBRE PILOTO</t>
  </si>
  <si>
    <t>DORSAL LIGA</t>
  </si>
  <si>
    <t>Puntuación Prueba</t>
  </si>
  <si>
    <t xml:space="preserve">TOTAL </t>
  </si>
  <si>
    <t>Nº LICENCIA</t>
  </si>
  <si>
    <t xml:space="preserve">JUECES </t>
  </si>
  <si>
    <t>FIGURAS</t>
  </si>
  <si>
    <t>Nombre</t>
  </si>
  <si>
    <t>CONOCIDA</t>
  </si>
  <si>
    <t>PUNT</t>
  </si>
  <si>
    <t>1ª</t>
  </si>
  <si>
    <t>2ª</t>
  </si>
  <si>
    <t>NÚMERO DORSAL</t>
  </si>
  <si>
    <t>1ª PRUEBA</t>
  </si>
  <si>
    <t>1ª MANGA CONOCIDA</t>
  </si>
  <si>
    <t>2ª MANGA CONOCIDA</t>
  </si>
  <si>
    <t>1ª MANGA DESCONOCIDA</t>
  </si>
  <si>
    <t>Puntos</t>
  </si>
  <si>
    <t>N1000</t>
  </si>
  <si>
    <t>5ª PRUEBA Y CAMPEONATO AUTONÓMICO</t>
  </si>
  <si>
    <t>TOTAL</t>
  </si>
  <si>
    <t>Absoluta</t>
  </si>
  <si>
    <t>Liga</t>
  </si>
  <si>
    <t>1ª MANGA</t>
  </si>
  <si>
    <t>2ª MANGA</t>
  </si>
  <si>
    <t>FINAL</t>
  </si>
  <si>
    <t>Prueba</t>
  </si>
  <si>
    <t>1ª Prueba</t>
  </si>
  <si>
    <t xml:space="preserve">2ª Prueba                </t>
  </si>
  <si>
    <t>3ª Prueba</t>
  </si>
  <si>
    <t>4ª Prueba</t>
  </si>
  <si>
    <t>LIGA FAM IMAC- 2012</t>
  </si>
  <si>
    <t>CATEORIA SPORT</t>
  </si>
  <si>
    <t>CATEORIA BÁSICA</t>
  </si>
  <si>
    <t>CATEORIA INTERMEDIA</t>
  </si>
  <si>
    <t>CATEORIA AVANZADA</t>
  </si>
  <si>
    <t>JORGE GUTIERREZ</t>
  </si>
  <si>
    <t>ALAS DE LA SIERRA</t>
  </si>
  <si>
    <t>BENJAMIN MORENO PALACIOS</t>
  </si>
  <si>
    <t>MIGUEL MORALES CID</t>
  </si>
  <si>
    <t>MAJADAHONDA</t>
  </si>
  <si>
    <t>ANDRES GUILLAMOT</t>
  </si>
  <si>
    <t>FRANCISCO SÁNCHEZ</t>
  </si>
  <si>
    <t>LIBÉLULA</t>
  </si>
  <si>
    <t>AGUSTIN DE GABRIEL</t>
  </si>
  <si>
    <t>JAVIER CALZADO CALLEJO</t>
  </si>
  <si>
    <t>DANIEL GOMEZ MILLAN</t>
  </si>
  <si>
    <t>ANGEL GOMEZ DELGADO</t>
  </si>
  <si>
    <t>JUAN JOSÉ ENGO</t>
  </si>
  <si>
    <t>JOSÉ LÓPEZ SERRANO</t>
  </si>
  <si>
    <t>ICARO RC</t>
  </si>
  <si>
    <t>RC BOADILLA</t>
  </si>
  <si>
    <t>CIRIACO DE LA HORRA</t>
  </si>
  <si>
    <t>RAFAEL ORTIZ</t>
  </si>
  <si>
    <t>B_1</t>
  </si>
  <si>
    <t>B_2</t>
  </si>
  <si>
    <t>B_3</t>
  </si>
  <si>
    <t>B_4</t>
  </si>
  <si>
    <t>B_5</t>
  </si>
  <si>
    <t>B_6</t>
  </si>
  <si>
    <t>B_7</t>
  </si>
  <si>
    <t>B_8</t>
  </si>
  <si>
    <t>B_9</t>
  </si>
  <si>
    <t>S_1</t>
  </si>
  <si>
    <t>S_2</t>
  </si>
  <si>
    <t>S_3</t>
  </si>
  <si>
    <t>S_4</t>
  </si>
  <si>
    <t>S_5</t>
  </si>
  <si>
    <t>S_6</t>
  </si>
  <si>
    <t>S_7</t>
  </si>
  <si>
    <t>S_8</t>
  </si>
  <si>
    <t>S_9</t>
  </si>
  <si>
    <t>S_10</t>
  </si>
  <si>
    <t>B_10</t>
  </si>
  <si>
    <t>I_1</t>
  </si>
  <si>
    <t>I_2</t>
  </si>
  <si>
    <t>I_3</t>
  </si>
  <si>
    <t>I_4</t>
  </si>
  <si>
    <t>I_5</t>
  </si>
  <si>
    <t>I_6</t>
  </si>
  <si>
    <t>A_1</t>
  </si>
  <si>
    <t>A_2</t>
  </si>
  <si>
    <t>A_3</t>
  </si>
  <si>
    <t>A_4</t>
  </si>
  <si>
    <t>A_5</t>
  </si>
  <si>
    <t>PILOTO</t>
  </si>
  <si>
    <t>FIGURA</t>
  </si>
  <si>
    <t>COEF. CONOCIDA</t>
  </si>
  <si>
    <t>COEF. DESCONOCIDA</t>
  </si>
  <si>
    <t>CAJA</t>
  </si>
  <si>
    <t>RUIDO</t>
  </si>
  <si>
    <t>DESCONOCIDA</t>
  </si>
  <si>
    <t>I_7</t>
  </si>
  <si>
    <t>I_8</t>
  </si>
  <si>
    <t>I_9</t>
  </si>
  <si>
    <t>I_10</t>
  </si>
  <si>
    <t>A_6</t>
  </si>
  <si>
    <t>A_7</t>
  </si>
  <si>
    <t>A_8</t>
  </si>
  <si>
    <t>A_9</t>
  </si>
  <si>
    <t>A_10</t>
  </si>
  <si>
    <t>JOSE ALBERTO CARVAJAL</t>
  </si>
  <si>
    <t>JULIO ÁNGEL CONTRERAS</t>
  </si>
  <si>
    <t>TRES CANTOS</t>
  </si>
  <si>
    <t>JOSÉ MARTIN</t>
  </si>
  <si>
    <t>LUIS A. ORTIZ</t>
  </si>
  <si>
    <t>2ª PRUEBA</t>
  </si>
  <si>
    <t>FRANCISCO GARCIA MENDEZ</t>
  </si>
  <si>
    <t>MIGUEL ESQUER</t>
  </si>
  <si>
    <t>LOS HALCONES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</si>
</sst>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2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2"/>
      <color theme="0" tint="-0.249977111117893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0" xfId="0" applyBorder="1" applyAlignment="1" applyProtection="1">
      <alignment horizontal="center" vertical="center"/>
    </xf>
    <xf numFmtId="0" fontId="0" fillId="3" borderId="8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5" fillId="0" borderId="9" xfId="0" applyFont="1" applyBorder="1" applyAlignment="1">
      <alignment horizontal="center"/>
    </xf>
    <xf numFmtId="1" fontId="0" fillId="10" borderId="0" xfId="0" applyNumberFormat="1" applyFill="1"/>
    <xf numFmtId="1" fontId="0" fillId="0" borderId="0" xfId="0" applyNumberFormat="1"/>
    <xf numFmtId="0" fontId="5" fillId="0" borderId="0" xfId="0" applyFont="1"/>
    <xf numFmtId="0" fontId="5" fillId="0" borderId="10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1" fontId="6" fillId="11" borderId="11" xfId="0" applyNumberFormat="1" applyFont="1" applyFill="1" applyBorder="1"/>
    <xf numFmtId="0" fontId="0" fillId="5" borderId="12" xfId="0" applyFill="1" applyBorder="1" applyAlignment="1" applyProtection="1">
      <alignment horizontal="center" vertical="center"/>
    </xf>
    <xf numFmtId="0" fontId="1" fillId="0" borderId="1" xfId="0" applyFont="1" applyBorder="1"/>
    <xf numFmtId="1" fontId="1" fillId="12" borderId="1" xfId="0" applyNumberFormat="1" applyFont="1" applyFill="1" applyBorder="1" applyAlignment="1">
      <alignment horizontal="center"/>
    </xf>
    <xf numFmtId="0" fontId="1" fillId="0" borderId="13" xfId="0" applyFont="1" applyBorder="1"/>
    <xf numFmtId="1" fontId="6" fillId="11" borderId="14" xfId="0" applyNumberFormat="1" applyFont="1" applyFill="1" applyBorder="1"/>
    <xf numFmtId="0" fontId="1" fillId="13" borderId="1" xfId="0" applyFont="1" applyFill="1" applyBorder="1"/>
    <xf numFmtId="0" fontId="0" fillId="6" borderId="7" xfId="0" applyFill="1" applyBorder="1" applyAlignment="1" applyProtection="1">
      <alignment wrapText="1"/>
    </xf>
    <xf numFmtId="0" fontId="0" fillId="6" borderId="1" xfId="0" applyFill="1" applyBorder="1" applyAlignment="1" applyProtection="1">
      <alignment wrapText="1"/>
    </xf>
    <xf numFmtId="0" fontId="1" fillId="0" borderId="15" xfId="0" applyFont="1" applyFill="1" applyBorder="1" applyAlignment="1">
      <alignment horizontal="center"/>
    </xf>
    <xf numFmtId="0" fontId="1" fillId="13" borderId="16" xfId="0" applyFont="1" applyFill="1" applyBorder="1"/>
    <xf numFmtId="0" fontId="1" fillId="0" borderId="16" xfId="0" applyFont="1" applyBorder="1"/>
    <xf numFmtId="1" fontId="1" fillId="12" borderId="16" xfId="0" applyNumberFormat="1" applyFont="1" applyFill="1" applyBorder="1" applyAlignment="1">
      <alignment horizontal="center"/>
    </xf>
    <xf numFmtId="0" fontId="1" fillId="0" borderId="17" xfId="0" applyFont="1" applyBorder="1"/>
    <xf numFmtId="0" fontId="1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/>
    <xf numFmtId="0" fontId="1" fillId="0" borderId="1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11" borderId="19" xfId="0" applyFill="1" applyBorder="1" applyAlignment="1">
      <alignment horizontal="center"/>
    </xf>
    <xf numFmtId="1" fontId="0" fillId="14" borderId="20" xfId="0" applyNumberFormat="1" applyFill="1" applyBorder="1" applyAlignment="1">
      <alignment horizontal="center"/>
    </xf>
    <xf numFmtId="0" fontId="0" fillId="15" borderId="6" xfId="0" applyFill="1" applyBorder="1" applyProtection="1">
      <protection locked="0"/>
    </xf>
    <xf numFmtId="0" fontId="0" fillId="15" borderId="7" xfId="0" applyFill="1" applyBorder="1" applyProtection="1">
      <protection locked="0"/>
    </xf>
    <xf numFmtId="0" fontId="0" fillId="15" borderId="8" xfId="0" applyFill="1" applyBorder="1" applyProtection="1">
      <protection locked="0"/>
    </xf>
    <xf numFmtId="0" fontId="0" fillId="15" borderId="1" xfId="0" applyFill="1" applyBorder="1" applyProtection="1">
      <protection locked="0"/>
    </xf>
    <xf numFmtId="1" fontId="1" fillId="0" borderId="8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Fill="1" applyBorder="1"/>
    <xf numFmtId="0" fontId="7" fillId="0" borderId="0" xfId="0" applyFont="1" applyAlignment="1">
      <alignment horizontal="center" vertical="center"/>
    </xf>
    <xf numFmtId="0" fontId="1" fillId="0" borderId="16" xfId="0" applyFont="1" applyFill="1" applyBorder="1" applyAlignment="1">
      <alignment horizontal="left"/>
    </xf>
    <xf numFmtId="0" fontId="8" fillId="15" borderId="18" xfId="0" applyFont="1" applyFill="1" applyBorder="1" applyAlignment="1">
      <alignment horizontal="center"/>
    </xf>
    <xf numFmtId="1" fontId="0" fillId="16" borderId="21" xfId="0" applyNumberFormat="1" applyFill="1" applyBorder="1" applyAlignment="1">
      <alignment horizontal="center"/>
    </xf>
    <xf numFmtId="1" fontId="0" fillId="16" borderId="18" xfId="0" applyNumberForma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1" fontId="1" fillId="0" borderId="23" xfId="0" applyNumberFormat="1" applyFont="1" applyFill="1" applyBorder="1" applyAlignment="1">
      <alignment horizontal="center"/>
    </xf>
    <xf numFmtId="0" fontId="9" fillId="0" borderId="23" xfId="0" applyFont="1" applyFill="1" applyBorder="1"/>
    <xf numFmtId="0" fontId="1" fillId="0" borderId="23" xfId="0" applyFont="1" applyFill="1" applyBorder="1" applyAlignment="1">
      <alignment horizontal="center"/>
    </xf>
    <xf numFmtId="0" fontId="1" fillId="0" borderId="23" xfId="0" applyFont="1" applyBorder="1"/>
    <xf numFmtId="0" fontId="1" fillId="0" borderId="24" xfId="0" applyFont="1" applyBorder="1"/>
    <xf numFmtId="0" fontId="9" fillId="0" borderId="8" xfId="0" applyFont="1" applyFill="1" applyBorder="1"/>
    <xf numFmtId="0" fontId="9" fillId="0" borderId="17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8" xfId="0" applyFont="1" applyBorder="1"/>
    <xf numFmtId="0" fontId="1" fillId="0" borderId="25" xfId="0" applyFont="1" applyBorder="1"/>
    <xf numFmtId="0" fontId="1" fillId="0" borderId="26" xfId="0" applyFont="1" applyBorder="1"/>
    <xf numFmtId="1" fontId="1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/>
    <xf numFmtId="0" fontId="1" fillId="0" borderId="22" xfId="0" applyFont="1" applyBorder="1"/>
    <xf numFmtId="1" fontId="6" fillId="0" borderId="27" xfId="0" applyNumberFormat="1" applyFont="1" applyFill="1" applyBorder="1"/>
    <xf numFmtId="0" fontId="9" fillId="0" borderId="27" xfId="0" applyFont="1" applyFill="1" applyBorder="1"/>
    <xf numFmtId="0" fontId="1" fillId="0" borderId="27" xfId="0" applyFont="1" applyFill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6" fillId="0" borderId="1" xfId="0" applyFont="1" applyFill="1" applyBorder="1"/>
    <xf numFmtId="0" fontId="6" fillId="13" borderId="1" xfId="0" applyFont="1" applyFill="1" applyBorder="1"/>
    <xf numFmtId="0" fontId="6" fillId="0" borderId="1" xfId="0" applyFont="1" applyBorder="1"/>
    <xf numFmtId="0" fontId="0" fillId="0" borderId="1" xfId="0" applyBorder="1" applyAlignment="1"/>
    <xf numFmtId="1" fontId="1" fillId="19" borderId="1" xfId="0" applyNumberFormat="1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textRotation="90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/>
    <xf numFmtId="0" fontId="3" fillId="7" borderId="43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0" borderId="0" xfId="0" applyAlignment="1"/>
    <xf numFmtId="0" fontId="0" fillId="7" borderId="43" xfId="0" applyFill="1" applyBorder="1" applyAlignment="1">
      <alignment horizontal="center" vertical="center"/>
    </xf>
    <xf numFmtId="0" fontId="0" fillId="5" borderId="0" xfId="0" applyFill="1" applyBorder="1" applyAlignment="1" applyProtection="1">
      <alignment horizontal="center" vertical="center" textRotation="90"/>
    </xf>
    <xf numFmtId="0" fontId="0" fillId="0" borderId="0" xfId="0" applyAlignment="1">
      <alignment textRotation="90"/>
    </xf>
    <xf numFmtId="0" fontId="0" fillId="0" borderId="32" xfId="0" applyBorder="1" applyAlignment="1">
      <alignment textRotation="9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textRotation="90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0" fillId="5" borderId="38" xfId="0" applyFill="1" applyBorder="1" applyAlignment="1" applyProtection="1">
      <alignment horizontal="center" vertical="center"/>
    </xf>
    <xf numFmtId="0" fontId="0" fillId="5" borderId="12" xfId="0" applyFill="1" applyBorder="1" applyAlignment="1" applyProtection="1">
      <alignment horizontal="center" vertical="center"/>
    </xf>
    <xf numFmtId="0" fontId="0" fillId="9" borderId="39" xfId="0" applyFill="1" applyBorder="1" applyAlignment="1" applyProtection="1">
      <alignment wrapText="1"/>
    </xf>
    <xf numFmtId="0" fontId="0" fillId="0" borderId="40" xfId="0" applyBorder="1" applyAlignment="1">
      <alignment wrapText="1"/>
    </xf>
    <xf numFmtId="0" fontId="0" fillId="18" borderId="41" xfId="0" applyFill="1" applyBorder="1" applyAlignment="1"/>
    <xf numFmtId="0" fontId="0" fillId="0" borderId="42" xfId="0" applyBorder="1" applyAlignment="1"/>
    <xf numFmtId="0" fontId="0" fillId="0" borderId="44" xfId="0" applyBorder="1" applyAlignment="1" applyProtection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4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11" borderId="35" xfId="0" applyFill="1" applyBorder="1" applyAlignment="1"/>
    <xf numFmtId="0" fontId="0" fillId="11" borderId="36" xfId="0" applyFill="1" applyBorder="1" applyAlignment="1"/>
    <xf numFmtId="0" fontId="0" fillId="11" borderId="37" xfId="0" applyFill="1" applyBorder="1" applyAlignment="1"/>
    <xf numFmtId="0" fontId="0" fillId="17" borderId="35" xfId="0" applyFill="1" applyBorder="1" applyAlignment="1"/>
    <xf numFmtId="0" fontId="0" fillId="17" borderId="36" xfId="0" applyFill="1" applyBorder="1" applyAlignment="1"/>
    <xf numFmtId="0" fontId="0" fillId="17" borderId="37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topLeftCell="H31" zoomScale="80" zoomScaleNormal="80" workbookViewId="0">
      <selection activeCell="I42" sqref="I42:P42"/>
    </sheetView>
  </sheetViews>
  <sheetFormatPr baseColWidth="10" defaultRowHeight="15" outlineLevelCol="1" x14ac:dyDescent="0.2"/>
  <cols>
    <col min="1" max="2" width="12.42578125" hidden="1" customWidth="1" outlineLevel="1"/>
    <col min="3" max="7" width="11.42578125" hidden="1" customWidth="1" outlineLevel="1"/>
    <col min="8" max="8" width="12" bestFit="1" customWidth="1" collapsed="1"/>
    <col min="10" max="10" width="37" bestFit="1" customWidth="1"/>
    <col min="11" max="11" width="24.42578125" bestFit="1" customWidth="1"/>
    <col min="12" max="12" width="14.140625" style="1" customWidth="1"/>
    <col min="13" max="13" width="12.5703125" style="1" customWidth="1"/>
    <col min="14" max="14" width="10.7109375" style="1" customWidth="1"/>
    <col min="15" max="15" width="12.5703125" style="1" customWidth="1"/>
  </cols>
  <sheetData>
    <row r="1" spans="1:16" ht="15.75" thickBot="1" x14ac:dyDescent="0.25">
      <c r="L1" s="2"/>
      <c r="M1" s="2"/>
      <c r="N1" s="2"/>
      <c r="O1" s="2"/>
    </row>
    <row r="2" spans="1:16" ht="13.5" customHeight="1" thickTop="1" x14ac:dyDescent="0.2">
      <c r="I2" s="93" t="s">
        <v>33</v>
      </c>
      <c r="J2" s="94"/>
      <c r="K2" s="94"/>
      <c r="L2" s="94"/>
      <c r="M2" s="94"/>
      <c r="N2" s="94"/>
      <c r="O2" s="94"/>
      <c r="P2" s="95"/>
    </row>
    <row r="3" spans="1:16" ht="15.75" customHeight="1" x14ac:dyDescent="0.2">
      <c r="I3" s="96"/>
      <c r="J3" s="97"/>
      <c r="K3" s="97"/>
      <c r="L3" s="97"/>
      <c r="M3" s="97"/>
      <c r="N3" s="97"/>
      <c r="O3" s="97"/>
      <c r="P3" s="98"/>
    </row>
    <row r="4" spans="1:16" ht="52.5" customHeight="1" thickBot="1" x14ac:dyDescent="0.35">
      <c r="A4" s="103" t="s">
        <v>21</v>
      </c>
      <c r="B4" s="103"/>
      <c r="C4" s="103"/>
      <c r="D4" s="103"/>
      <c r="E4" s="103"/>
      <c r="F4" s="103"/>
      <c r="I4" s="99" t="s">
        <v>3</v>
      </c>
      <c r="J4" s="101" t="s">
        <v>2</v>
      </c>
      <c r="K4" s="101" t="s">
        <v>1</v>
      </c>
      <c r="L4" s="91" t="s">
        <v>25</v>
      </c>
      <c r="M4" s="91"/>
      <c r="N4" s="91" t="s">
        <v>26</v>
      </c>
      <c r="O4" s="91"/>
      <c r="P4" s="92" t="s">
        <v>27</v>
      </c>
    </row>
    <row r="5" spans="1:16" ht="30" customHeight="1" thickBot="1" x14ac:dyDescent="0.25">
      <c r="A5" s="20" t="s">
        <v>19</v>
      </c>
      <c r="B5" s="16" t="s">
        <v>20</v>
      </c>
      <c r="C5" s="16" t="s">
        <v>19</v>
      </c>
      <c r="D5" s="16" t="s">
        <v>20</v>
      </c>
      <c r="E5" s="16" t="s">
        <v>19</v>
      </c>
      <c r="F5" s="16" t="s">
        <v>20</v>
      </c>
      <c r="I5" s="100"/>
      <c r="J5" s="102"/>
      <c r="K5" s="102"/>
      <c r="L5" s="21" t="s">
        <v>23</v>
      </c>
      <c r="M5" s="21" t="s">
        <v>20</v>
      </c>
      <c r="N5" s="21" t="s">
        <v>23</v>
      </c>
      <c r="O5" s="21" t="s">
        <v>20</v>
      </c>
      <c r="P5" s="92"/>
    </row>
    <row r="6" spans="1:16" ht="12.75" x14ac:dyDescent="0.2">
      <c r="I6" s="100"/>
      <c r="J6" s="102"/>
      <c r="K6" s="102"/>
      <c r="L6" s="37"/>
      <c r="M6" s="37"/>
      <c r="N6" s="37"/>
      <c r="O6" s="37"/>
      <c r="P6" s="59"/>
    </row>
    <row r="7" spans="1:16" x14ac:dyDescent="0.2">
      <c r="I7" s="88" t="s">
        <v>7</v>
      </c>
      <c r="J7" s="89"/>
      <c r="K7" s="89"/>
      <c r="L7" s="89"/>
      <c r="M7" s="89"/>
      <c r="N7" s="89"/>
      <c r="O7" s="89"/>
      <c r="P7" s="90"/>
    </row>
    <row r="8" spans="1:16" x14ac:dyDescent="0.2">
      <c r="I8" s="6"/>
      <c r="J8" s="4"/>
      <c r="K8" s="5"/>
      <c r="L8" s="5"/>
      <c r="M8" s="5"/>
      <c r="N8" s="5"/>
      <c r="O8" s="5"/>
      <c r="P8" s="60"/>
    </row>
    <row r="9" spans="1:16" x14ac:dyDescent="0.2">
      <c r="A9" s="17"/>
      <c r="B9" s="17"/>
      <c r="C9" s="17"/>
      <c r="D9" s="17"/>
      <c r="E9" s="17"/>
      <c r="F9" s="17"/>
      <c r="G9" s="18"/>
      <c r="I9" s="88" t="s">
        <v>35</v>
      </c>
      <c r="J9" s="89"/>
      <c r="K9" s="89"/>
      <c r="L9" s="89"/>
      <c r="M9" s="89"/>
      <c r="N9" s="89"/>
      <c r="O9" s="89"/>
      <c r="P9" s="90"/>
    </row>
    <row r="10" spans="1:16" ht="20.100000000000001" customHeight="1" x14ac:dyDescent="0.25">
      <c r="A10" s="17" t="e">
        <f>#REF!</f>
        <v>#REF!</v>
      </c>
      <c r="B10" s="17" t="e">
        <f>(A10*1000)/MAX(#REF!)</f>
        <v>#REF!</v>
      </c>
      <c r="C10" s="17" t="e">
        <f>#REF!</f>
        <v>#REF!</v>
      </c>
      <c r="D10" s="17" t="e">
        <f>(C10*1000)/MAX(#REF!)</f>
        <v>#REF!</v>
      </c>
      <c r="E10" s="17" t="e">
        <f>#REF!</f>
        <v>#REF!</v>
      </c>
      <c r="F10" s="17" t="e">
        <f>(E10*1000)/MAX(#REF!)</f>
        <v>#REF!</v>
      </c>
      <c r="G10" s="18" t="e">
        <f>0.4*((B10+F10)-MIN(B10,F10))+0.6*D10</f>
        <v>#REF!</v>
      </c>
      <c r="I10" s="6" t="s">
        <v>56</v>
      </c>
      <c r="J10" s="83" t="s">
        <v>48</v>
      </c>
      <c r="K10" s="26" t="s">
        <v>53</v>
      </c>
      <c r="L10" s="49"/>
      <c r="M10" s="50"/>
      <c r="N10" s="63"/>
      <c r="O10" s="75"/>
      <c r="P10" s="78"/>
    </row>
    <row r="11" spans="1:16" ht="20.100000000000001" customHeight="1" x14ac:dyDescent="0.25">
      <c r="A11" s="17" t="e">
        <f>#REF!</f>
        <v>#REF!</v>
      </c>
      <c r="B11" s="17" t="e">
        <f>(A11*1000)/MAX(#REF!)</f>
        <v>#REF!</v>
      </c>
      <c r="C11" s="17" t="e">
        <f>#REF!</f>
        <v>#REF!</v>
      </c>
      <c r="D11" s="17" t="e">
        <f>(C11*1000)/MAX(#REF!)</f>
        <v>#REF!</v>
      </c>
      <c r="E11" s="17" t="e">
        <f>#REF!</f>
        <v>#REF!</v>
      </c>
      <c r="F11" s="17" t="e">
        <f>(E11*1000)/MAX(#REF!)</f>
        <v>#REF!</v>
      </c>
      <c r="G11" s="18" t="e">
        <f>0.4*((B11+F11)-MIN(B11,F11))+0.6*D11</f>
        <v>#REF!</v>
      </c>
      <c r="I11" s="6" t="s">
        <v>57</v>
      </c>
      <c r="J11" s="83" t="s">
        <v>51</v>
      </c>
      <c r="K11" s="26" t="s">
        <v>52</v>
      </c>
      <c r="L11" s="49"/>
      <c r="M11" s="50"/>
      <c r="N11" s="63"/>
      <c r="O11" s="75"/>
      <c r="P11" s="78"/>
    </row>
    <row r="12" spans="1:16" ht="20.100000000000001" customHeight="1" x14ac:dyDescent="0.25">
      <c r="A12" s="17" t="e">
        <f>#REF!</f>
        <v>#REF!</v>
      </c>
      <c r="B12" s="17" t="e">
        <f>(A12*1000)/MAX(#REF!)</f>
        <v>#REF!</v>
      </c>
      <c r="C12" s="17" t="e">
        <f>#REF!</f>
        <v>#REF!</v>
      </c>
      <c r="D12" s="17" t="e">
        <f>(C12*1000)/MAX(#REF!)</f>
        <v>#REF!</v>
      </c>
      <c r="E12" s="17" t="e">
        <f>#REF!</f>
        <v>#REF!</v>
      </c>
      <c r="F12" s="17" t="e">
        <f>(E12*1000)/MAX(#REF!)</f>
        <v>#REF!</v>
      </c>
      <c r="G12" s="18" t="e">
        <f>0.4*((B12+F12)-MIN(B12,F12))+0.6*D12</f>
        <v>#REF!</v>
      </c>
      <c r="I12" s="6" t="s">
        <v>58</v>
      </c>
      <c r="J12" s="83" t="s">
        <v>49</v>
      </c>
      <c r="K12" s="26" t="s">
        <v>53</v>
      </c>
      <c r="L12" s="49"/>
      <c r="M12" s="50"/>
      <c r="N12" s="63"/>
      <c r="O12" s="75"/>
      <c r="P12" s="78"/>
    </row>
    <row r="13" spans="1:16" ht="20.100000000000001" customHeight="1" x14ac:dyDescent="0.25">
      <c r="A13" s="17" t="e">
        <f>#REF!</f>
        <v>#REF!</v>
      </c>
      <c r="B13" s="17" t="e">
        <f>(A13*1000)/MAX(#REF!)</f>
        <v>#REF!</v>
      </c>
      <c r="C13" s="17" t="e">
        <f>#REF!</f>
        <v>#REF!</v>
      </c>
      <c r="D13" s="17" t="e">
        <f>(C13*1000)/MAX(#REF!)</f>
        <v>#REF!</v>
      </c>
      <c r="E13" s="17" t="e">
        <f>#REF!</f>
        <v>#REF!</v>
      </c>
      <c r="F13" s="17" t="e">
        <f>(E13*1000)/MAX(#REF!)</f>
        <v>#REF!</v>
      </c>
      <c r="G13" s="18" t="e">
        <f>0.4*((B13+F13)-MIN(B13,F13))+0.6*D13</f>
        <v>#REF!</v>
      </c>
      <c r="I13" s="6" t="s">
        <v>59</v>
      </c>
      <c r="J13" s="83" t="s">
        <v>54</v>
      </c>
      <c r="K13" s="26" t="s">
        <v>45</v>
      </c>
      <c r="M13" s="50"/>
      <c r="N13" s="63"/>
      <c r="O13" s="75"/>
      <c r="P13" s="78"/>
    </row>
    <row r="14" spans="1:16" ht="20.100000000000001" customHeight="1" x14ac:dyDescent="0.25">
      <c r="A14" s="17"/>
      <c r="B14" s="17"/>
      <c r="C14" s="17"/>
      <c r="D14" s="17"/>
      <c r="E14" s="17"/>
      <c r="F14" s="17"/>
      <c r="G14" s="18"/>
      <c r="I14" s="6" t="s">
        <v>60</v>
      </c>
      <c r="J14" s="24"/>
      <c r="K14" s="26"/>
      <c r="L14" s="49"/>
      <c r="M14" s="50"/>
      <c r="N14" s="63"/>
      <c r="O14" s="75"/>
      <c r="P14" s="78"/>
    </row>
    <row r="15" spans="1:16" ht="20.100000000000001" customHeight="1" x14ac:dyDescent="0.2">
      <c r="A15" s="17"/>
      <c r="B15" s="17"/>
      <c r="C15" s="17"/>
      <c r="D15" s="17"/>
      <c r="E15" s="17"/>
      <c r="F15" s="17"/>
      <c r="G15" s="18">
        <f t="shared" ref="G15:G33" si="0">0.4*((B15+F15)-MIN(B15,F15))+0.6*D15</f>
        <v>0</v>
      </c>
      <c r="I15" s="6" t="s">
        <v>61</v>
      </c>
      <c r="J15" s="24"/>
      <c r="K15" s="26"/>
      <c r="L15" s="68"/>
      <c r="M15" s="69"/>
      <c r="N15" s="64"/>
      <c r="O15" s="76"/>
      <c r="P15" s="79"/>
    </row>
    <row r="16" spans="1:16" ht="20.100000000000001" customHeight="1" x14ac:dyDescent="0.25">
      <c r="A16" s="17" t="e">
        <f>#REF!</f>
        <v>#REF!</v>
      </c>
      <c r="B16" s="17" t="e">
        <f t="shared" ref="B16:B23" si="1">(A16*1000)/MAX(A$16:A$22)</f>
        <v>#REF!</v>
      </c>
      <c r="C16" s="17" t="e">
        <f>#REF!</f>
        <v>#REF!</v>
      </c>
      <c r="D16" s="17" t="e">
        <f t="shared" ref="D16:D23" si="2">(C16*1000)/MAX(C$16:C$22)</f>
        <v>#REF!</v>
      </c>
      <c r="E16" s="17" t="e">
        <f>#REF!</f>
        <v>#REF!</v>
      </c>
      <c r="F16" s="17" t="e">
        <f t="shared" ref="F16:F23" si="3">(E16*1000)/MAX(E$16:E$22)</f>
        <v>#REF!</v>
      </c>
      <c r="G16" s="18" t="e">
        <f t="shared" si="0"/>
        <v>#REF!</v>
      </c>
      <c r="I16" s="6" t="s">
        <v>62</v>
      </c>
      <c r="J16" s="24"/>
      <c r="K16" s="26"/>
      <c r="L16" s="49"/>
      <c r="M16" s="50"/>
      <c r="N16" s="63"/>
      <c r="O16" s="75"/>
      <c r="P16" s="78"/>
    </row>
    <row r="17" spans="1:16" ht="20.100000000000001" customHeight="1" x14ac:dyDescent="0.25">
      <c r="A17" s="17" t="e">
        <f>#REF!</f>
        <v>#REF!</v>
      </c>
      <c r="B17" s="17" t="e">
        <f t="shared" si="1"/>
        <v>#REF!</v>
      </c>
      <c r="C17" s="17" t="e">
        <f>#REF!</f>
        <v>#REF!</v>
      </c>
      <c r="D17" s="17" t="e">
        <f t="shared" si="2"/>
        <v>#REF!</v>
      </c>
      <c r="E17" s="17" t="e">
        <f>#REF!</f>
        <v>#REF!</v>
      </c>
      <c r="F17" s="17" t="e">
        <f t="shared" si="3"/>
        <v>#REF!</v>
      </c>
      <c r="G17" s="18" t="e">
        <f t="shared" si="0"/>
        <v>#REF!</v>
      </c>
      <c r="I17" s="6" t="s">
        <v>63</v>
      </c>
      <c r="J17" s="24"/>
      <c r="K17" s="26"/>
      <c r="L17" s="49"/>
      <c r="M17" s="50"/>
      <c r="N17" s="63"/>
      <c r="O17" s="75"/>
      <c r="P17" s="78"/>
    </row>
    <row r="18" spans="1:16" ht="20.100000000000001" customHeight="1" x14ac:dyDescent="0.25">
      <c r="A18" s="17" t="e">
        <f>#REF!</f>
        <v>#REF!</v>
      </c>
      <c r="B18" s="17" t="e">
        <f t="shared" si="1"/>
        <v>#REF!</v>
      </c>
      <c r="C18" s="17" t="e">
        <f>#REF!</f>
        <v>#REF!</v>
      </c>
      <c r="D18" s="17" t="e">
        <f t="shared" si="2"/>
        <v>#REF!</v>
      </c>
      <c r="E18" s="17" t="e">
        <f>#REF!</f>
        <v>#REF!</v>
      </c>
      <c r="F18" s="17" t="e">
        <f t="shared" si="3"/>
        <v>#REF!</v>
      </c>
      <c r="G18" s="18" t="e">
        <f t="shared" si="0"/>
        <v>#REF!</v>
      </c>
      <c r="I18" s="6" t="s">
        <v>64</v>
      </c>
      <c r="J18" s="24"/>
      <c r="K18" s="26"/>
      <c r="L18" s="49"/>
      <c r="M18" s="50"/>
      <c r="N18" s="63"/>
      <c r="O18" s="75"/>
      <c r="P18" s="78"/>
    </row>
    <row r="19" spans="1:16" ht="20.100000000000001" customHeight="1" x14ac:dyDescent="0.25">
      <c r="A19" s="17" t="e">
        <f>#REF!</f>
        <v>#REF!</v>
      </c>
      <c r="B19" s="17" t="e">
        <f t="shared" si="1"/>
        <v>#REF!</v>
      </c>
      <c r="C19" s="17" t="e">
        <f>#REF!</f>
        <v>#REF!</v>
      </c>
      <c r="D19" s="17" t="e">
        <f t="shared" si="2"/>
        <v>#REF!</v>
      </c>
      <c r="E19" s="17" t="e">
        <f>#REF!</f>
        <v>#REF!</v>
      </c>
      <c r="F19" s="17" t="e">
        <f t="shared" si="3"/>
        <v>#REF!</v>
      </c>
      <c r="G19" s="18" t="e">
        <f t="shared" si="0"/>
        <v>#REF!</v>
      </c>
      <c r="I19" s="6" t="s">
        <v>75</v>
      </c>
      <c r="J19" s="24"/>
      <c r="K19" s="26"/>
      <c r="L19" s="49"/>
      <c r="M19" s="50"/>
      <c r="N19" s="63"/>
      <c r="O19" s="75"/>
      <c r="P19" s="78"/>
    </row>
    <row r="20" spans="1:16" ht="17.25" customHeight="1" x14ac:dyDescent="0.2">
      <c r="A20" s="17" t="e">
        <f>#REF!</f>
        <v>#REF!</v>
      </c>
      <c r="B20" s="17" t="e">
        <f t="shared" si="1"/>
        <v>#REF!</v>
      </c>
      <c r="C20" s="17" t="e">
        <f>#REF!</f>
        <v>#REF!</v>
      </c>
      <c r="D20" s="17" t="e">
        <f t="shared" si="2"/>
        <v>#REF!</v>
      </c>
      <c r="E20" s="17" t="e">
        <f>#REF!</f>
        <v>#REF!</v>
      </c>
      <c r="F20" s="17" t="e">
        <f t="shared" si="3"/>
        <v>#REF!</v>
      </c>
      <c r="G20" s="18" t="e">
        <f t="shared" si="0"/>
        <v>#REF!</v>
      </c>
      <c r="I20" s="88" t="s">
        <v>34</v>
      </c>
      <c r="J20" s="89"/>
      <c r="K20" s="89"/>
      <c r="L20" s="89"/>
      <c r="M20" s="89"/>
      <c r="N20" s="89"/>
      <c r="O20" s="89"/>
      <c r="P20" s="90"/>
    </row>
    <row r="21" spans="1:16" ht="20.100000000000001" customHeight="1" x14ac:dyDescent="0.25">
      <c r="A21" s="17" t="e">
        <f>#REF!</f>
        <v>#REF!</v>
      </c>
      <c r="B21" s="17" t="e">
        <f t="shared" si="1"/>
        <v>#REF!</v>
      </c>
      <c r="C21" s="17" t="e">
        <f>#REF!</f>
        <v>#REF!</v>
      </c>
      <c r="D21" s="17" t="e">
        <f t="shared" si="2"/>
        <v>#REF!</v>
      </c>
      <c r="E21" s="17" t="e">
        <f>#REF!</f>
        <v>#REF!</v>
      </c>
      <c r="F21" s="17" t="e">
        <f t="shared" si="3"/>
        <v>#REF!</v>
      </c>
      <c r="G21" s="18" t="e">
        <f t="shared" si="0"/>
        <v>#REF!</v>
      </c>
      <c r="I21" s="6" t="s">
        <v>65</v>
      </c>
      <c r="J21" s="83" t="s">
        <v>50</v>
      </c>
      <c r="K21" s="61" t="s">
        <v>45</v>
      </c>
      <c r="L21" s="49"/>
      <c r="M21" s="50"/>
      <c r="N21" s="63"/>
      <c r="O21" s="75"/>
      <c r="P21" s="78"/>
    </row>
    <row r="22" spans="1:16" ht="20.100000000000001" customHeight="1" x14ac:dyDescent="0.25">
      <c r="A22" s="17" t="e">
        <f>#REF!</f>
        <v>#REF!</v>
      </c>
      <c r="B22" s="17" t="e">
        <f t="shared" si="1"/>
        <v>#REF!</v>
      </c>
      <c r="C22" s="17" t="e">
        <f>#REF!</f>
        <v>#REF!</v>
      </c>
      <c r="D22" s="17" t="e">
        <f t="shared" si="2"/>
        <v>#REF!</v>
      </c>
      <c r="E22" s="17" t="e">
        <f>#REF!</f>
        <v>#REF!</v>
      </c>
      <c r="F22" s="17" t="e">
        <f t="shared" si="3"/>
        <v>#REF!</v>
      </c>
      <c r="G22" s="18" t="e">
        <f t="shared" si="0"/>
        <v>#REF!</v>
      </c>
      <c r="I22" s="6" t="s">
        <v>66</v>
      </c>
      <c r="J22" s="85" t="s">
        <v>103</v>
      </c>
      <c r="K22" s="26" t="s">
        <v>42</v>
      </c>
      <c r="L22" s="49"/>
      <c r="M22" s="50"/>
      <c r="N22" s="63"/>
      <c r="O22" s="75"/>
      <c r="P22" s="78"/>
    </row>
    <row r="23" spans="1:16" ht="20.100000000000001" customHeight="1" x14ac:dyDescent="0.25">
      <c r="A23" s="17" t="e">
        <f>#REF!</f>
        <v>#REF!</v>
      </c>
      <c r="B23" s="17" t="e">
        <f t="shared" si="1"/>
        <v>#REF!</v>
      </c>
      <c r="C23" s="17" t="e">
        <f>#REF!</f>
        <v>#REF!</v>
      </c>
      <c r="D23" s="17" t="e">
        <f t="shared" si="2"/>
        <v>#REF!</v>
      </c>
      <c r="E23" s="17" t="e">
        <f>#REF!</f>
        <v>#REF!</v>
      </c>
      <c r="F23" s="17" t="e">
        <f t="shared" si="3"/>
        <v>#REF!</v>
      </c>
      <c r="G23" s="18" t="e">
        <f>0.4*((B23+F23)-MIN(B23,F23))+0.6*D23</f>
        <v>#REF!</v>
      </c>
      <c r="I23" s="6" t="s">
        <v>67</v>
      </c>
      <c r="J23" s="24"/>
      <c r="K23" s="39"/>
      <c r="L23" s="49"/>
      <c r="M23" s="50"/>
      <c r="N23" s="63"/>
      <c r="O23" s="75"/>
      <c r="P23" s="78"/>
    </row>
    <row r="24" spans="1:16" ht="20.100000000000001" customHeight="1" x14ac:dyDescent="0.25">
      <c r="A24" s="17"/>
      <c r="B24" s="17"/>
      <c r="C24" s="17"/>
      <c r="D24" s="17"/>
      <c r="E24" s="17"/>
      <c r="F24" s="17"/>
      <c r="G24" s="18"/>
      <c r="I24" s="6" t="s">
        <v>68</v>
      </c>
      <c r="J24" s="24"/>
      <c r="K24" s="39"/>
      <c r="L24" s="49"/>
      <c r="M24" s="50"/>
      <c r="N24" s="63"/>
      <c r="O24" s="75"/>
      <c r="P24" s="78"/>
    </row>
    <row r="25" spans="1:16" ht="20.100000000000001" customHeight="1" x14ac:dyDescent="0.25">
      <c r="A25" s="17"/>
      <c r="B25" s="17"/>
      <c r="C25" s="17"/>
      <c r="D25" s="17"/>
      <c r="E25" s="17"/>
      <c r="F25" s="17"/>
      <c r="G25" s="18"/>
      <c r="I25" s="6" t="s">
        <v>69</v>
      </c>
      <c r="J25" s="24"/>
      <c r="K25" s="39"/>
      <c r="L25" s="49"/>
      <c r="M25" s="50"/>
      <c r="N25" s="63"/>
      <c r="O25" s="75"/>
      <c r="P25" s="78"/>
    </row>
    <row r="26" spans="1:16" ht="20.100000000000001" customHeight="1" x14ac:dyDescent="0.25">
      <c r="A26" s="17"/>
      <c r="B26" s="17"/>
      <c r="C26" s="17"/>
      <c r="D26" s="17"/>
      <c r="E26" s="17"/>
      <c r="F26" s="17"/>
      <c r="G26" s="18"/>
      <c r="I26" s="6" t="s">
        <v>70</v>
      </c>
      <c r="J26" s="24"/>
      <c r="K26" s="39"/>
      <c r="L26" s="49"/>
      <c r="M26" s="50"/>
      <c r="N26" s="63"/>
      <c r="O26" s="75"/>
      <c r="P26" s="78"/>
    </row>
    <row r="27" spans="1:16" ht="20.100000000000001" customHeight="1" x14ac:dyDescent="0.25">
      <c r="A27" s="17"/>
      <c r="B27" s="17"/>
      <c r="C27" s="17"/>
      <c r="D27" s="17"/>
      <c r="E27" s="17"/>
      <c r="F27" s="17"/>
      <c r="G27" s="18"/>
      <c r="I27" s="6" t="s">
        <v>71</v>
      </c>
      <c r="J27" s="24"/>
      <c r="K27" s="39"/>
      <c r="L27" s="49"/>
      <c r="M27" s="50"/>
      <c r="N27" s="63"/>
      <c r="O27" s="75"/>
      <c r="P27" s="78"/>
    </row>
    <row r="28" spans="1:16" ht="20.100000000000001" customHeight="1" x14ac:dyDescent="0.25">
      <c r="A28" s="17"/>
      <c r="B28" s="17"/>
      <c r="C28" s="17"/>
      <c r="D28" s="17"/>
      <c r="E28" s="17"/>
      <c r="F28" s="17"/>
      <c r="G28" s="18"/>
      <c r="I28" s="6" t="s">
        <v>72</v>
      </c>
      <c r="J28" s="24"/>
      <c r="K28" s="39"/>
      <c r="L28" s="49"/>
      <c r="M28" s="50"/>
      <c r="N28" s="63"/>
      <c r="O28" s="75"/>
      <c r="P28" s="78"/>
    </row>
    <row r="29" spans="1:16" ht="20.100000000000001" customHeight="1" x14ac:dyDescent="0.2">
      <c r="A29" s="17"/>
      <c r="B29" s="17"/>
      <c r="C29" s="17"/>
      <c r="D29" s="17"/>
      <c r="E29" s="17"/>
      <c r="F29" s="17"/>
      <c r="G29" s="18">
        <f t="shared" si="0"/>
        <v>0</v>
      </c>
      <c r="I29" s="6" t="s">
        <v>73</v>
      </c>
      <c r="J29" s="24"/>
      <c r="K29" s="39"/>
      <c r="L29" s="70"/>
      <c r="M29" s="71"/>
      <c r="N29" s="65"/>
      <c r="O29" s="39"/>
      <c r="P29" s="80"/>
    </row>
    <row r="30" spans="1:16" ht="20.100000000000001" customHeight="1" x14ac:dyDescent="0.25">
      <c r="A30" s="17" t="e">
        <f>#REF!</f>
        <v>#REF!</v>
      </c>
      <c r="B30" s="17" t="e">
        <f>(A30*1000)/MAX(A$30:A$33)</f>
        <v>#REF!</v>
      </c>
      <c r="C30" s="17" t="e">
        <f>#REF!</f>
        <v>#REF!</v>
      </c>
      <c r="D30" s="17" t="e">
        <f>(C30*1000)/MAX(C$30:C$33)</f>
        <v>#REF!</v>
      </c>
      <c r="E30" s="17" t="e">
        <f>#REF!</f>
        <v>#REF!</v>
      </c>
      <c r="F30" s="17" t="e">
        <f>(E30*1000)/MAX(E$30:E$33)</f>
        <v>#REF!</v>
      </c>
      <c r="G30" s="18" t="e">
        <f t="shared" si="0"/>
        <v>#REF!</v>
      </c>
      <c r="I30" s="6" t="s">
        <v>74</v>
      </c>
      <c r="J30" s="24"/>
      <c r="K30" s="39"/>
      <c r="L30" s="49"/>
      <c r="M30" s="50"/>
      <c r="N30" s="63"/>
      <c r="O30" s="75"/>
      <c r="P30" s="78"/>
    </row>
    <row r="31" spans="1:16" x14ac:dyDescent="0.2">
      <c r="A31" s="17"/>
      <c r="B31" s="17"/>
      <c r="C31" s="17"/>
      <c r="D31" s="17"/>
      <c r="E31" s="17"/>
      <c r="F31" s="17"/>
      <c r="G31" s="18"/>
      <c r="I31" s="88" t="s">
        <v>36</v>
      </c>
      <c r="J31" s="89"/>
      <c r="K31" s="89"/>
      <c r="L31" s="89"/>
      <c r="M31" s="89"/>
      <c r="N31" s="89"/>
      <c r="O31" s="89"/>
      <c r="P31" s="90"/>
    </row>
    <row r="32" spans="1:16" ht="20.100000000000001" customHeight="1" x14ac:dyDescent="0.25">
      <c r="A32" s="17"/>
      <c r="B32" s="17"/>
      <c r="C32" s="17"/>
      <c r="D32" s="17"/>
      <c r="E32" s="17"/>
      <c r="F32" s="17"/>
      <c r="G32" s="18"/>
      <c r="I32" s="6" t="s">
        <v>76</v>
      </c>
      <c r="J32" s="84" t="s">
        <v>44</v>
      </c>
      <c r="K32" s="61" t="s">
        <v>45</v>
      </c>
      <c r="L32" s="49"/>
      <c r="M32" s="50"/>
      <c r="N32" s="63"/>
      <c r="O32" s="75"/>
      <c r="P32" s="78"/>
    </row>
    <row r="33" spans="1:16" ht="20.100000000000001" customHeight="1" x14ac:dyDescent="0.25">
      <c r="A33" s="17" t="e">
        <f>#REF!</f>
        <v>#REF!</v>
      </c>
      <c r="B33" s="17" t="e">
        <f>(A33*1000)/MAX(A$30:A$33)</f>
        <v>#REF!</v>
      </c>
      <c r="C33" s="17" t="e">
        <f>#REF!</f>
        <v>#REF!</v>
      </c>
      <c r="D33" s="17" t="e">
        <f>(C33*1000)/MAX(C$30:C$33)</f>
        <v>#REF!</v>
      </c>
      <c r="E33" s="17" t="e">
        <f>#REF!</f>
        <v>#REF!</v>
      </c>
      <c r="F33" s="17" t="e">
        <f>(E33*1000)/MAX(E$30:E$33)</f>
        <v>#REF!</v>
      </c>
      <c r="G33" s="18" t="e">
        <f t="shared" si="0"/>
        <v>#REF!</v>
      </c>
      <c r="I33" s="6" t="s">
        <v>77</v>
      </c>
      <c r="J33" s="83" t="s">
        <v>41</v>
      </c>
      <c r="K33" s="26" t="s">
        <v>42</v>
      </c>
      <c r="L33" s="49"/>
      <c r="M33" s="50"/>
      <c r="N33" s="63"/>
      <c r="O33" s="75"/>
      <c r="P33" s="78"/>
    </row>
    <row r="34" spans="1:16" ht="20.100000000000001" customHeight="1" x14ac:dyDescent="0.2">
      <c r="I34" s="6" t="s">
        <v>78</v>
      </c>
      <c r="J34" s="4" t="s">
        <v>43</v>
      </c>
      <c r="K34" s="26" t="s">
        <v>42</v>
      </c>
      <c r="L34" s="72"/>
      <c r="M34" s="35"/>
      <c r="N34" s="66"/>
      <c r="O34" s="26"/>
      <c r="P34" s="81"/>
    </row>
    <row r="35" spans="1:16" ht="20.100000000000001" customHeight="1" x14ac:dyDescent="0.25">
      <c r="I35" s="6" t="s">
        <v>79</v>
      </c>
      <c r="J35" s="84" t="s">
        <v>40</v>
      </c>
      <c r="K35" s="26" t="s">
        <v>45</v>
      </c>
      <c r="L35" s="72"/>
      <c r="M35" s="35"/>
      <c r="N35" s="66"/>
      <c r="O35" s="26"/>
      <c r="P35" s="81"/>
    </row>
    <row r="36" spans="1:16" ht="20.100000000000001" customHeight="1" x14ac:dyDescent="0.2">
      <c r="I36" s="6" t="s">
        <v>80</v>
      </c>
      <c r="J36" s="28" t="s">
        <v>47</v>
      </c>
      <c r="K36" s="61" t="s">
        <v>39</v>
      </c>
      <c r="L36" s="72"/>
      <c r="M36" s="35"/>
      <c r="N36" s="66"/>
      <c r="O36" s="26"/>
      <c r="P36" s="81"/>
    </row>
    <row r="37" spans="1:16" ht="20.100000000000001" customHeight="1" x14ac:dyDescent="0.2">
      <c r="I37" s="6" t="s">
        <v>81</v>
      </c>
      <c r="J37" s="24"/>
      <c r="K37" s="26"/>
      <c r="L37" s="72"/>
      <c r="M37" s="35"/>
      <c r="N37" s="66"/>
      <c r="O37" s="26"/>
      <c r="P37" s="81"/>
    </row>
    <row r="38" spans="1:16" ht="20.100000000000001" customHeight="1" x14ac:dyDescent="0.2">
      <c r="I38" s="6" t="s">
        <v>94</v>
      </c>
      <c r="J38" s="24"/>
      <c r="K38" s="26"/>
      <c r="L38" s="72"/>
      <c r="M38" s="35"/>
      <c r="N38" s="66"/>
      <c r="O38" s="26"/>
      <c r="P38" s="81"/>
    </row>
    <row r="39" spans="1:16" ht="20.100000000000001" customHeight="1" x14ac:dyDescent="0.2">
      <c r="I39" s="6" t="s">
        <v>95</v>
      </c>
      <c r="J39" s="24"/>
      <c r="K39" s="26"/>
      <c r="L39" s="72"/>
      <c r="M39" s="35"/>
      <c r="N39" s="66"/>
      <c r="O39" s="26"/>
      <c r="P39" s="81"/>
    </row>
    <row r="40" spans="1:16" ht="20.100000000000001" customHeight="1" x14ac:dyDescent="0.2">
      <c r="I40" s="6" t="s">
        <v>96</v>
      </c>
      <c r="J40" s="24"/>
      <c r="K40" s="26"/>
      <c r="L40" s="72"/>
      <c r="M40" s="35"/>
      <c r="N40" s="66"/>
      <c r="O40" s="26"/>
      <c r="P40" s="81"/>
    </row>
    <row r="41" spans="1:16" ht="20.100000000000001" customHeight="1" x14ac:dyDescent="0.2">
      <c r="I41" s="6" t="s">
        <v>97</v>
      </c>
      <c r="J41" s="24"/>
      <c r="K41" s="26"/>
      <c r="L41" s="72"/>
      <c r="M41" s="35"/>
      <c r="N41" s="66"/>
      <c r="O41" s="26"/>
      <c r="P41" s="81"/>
    </row>
    <row r="42" spans="1:16" x14ac:dyDescent="0.2">
      <c r="I42" s="88" t="s">
        <v>37</v>
      </c>
      <c r="J42" s="89"/>
      <c r="K42" s="89"/>
      <c r="L42" s="89"/>
      <c r="M42" s="89"/>
      <c r="N42" s="89"/>
      <c r="O42" s="89"/>
      <c r="P42" s="90"/>
    </row>
    <row r="43" spans="1:16" ht="20.100000000000001" customHeight="1" x14ac:dyDescent="0.2">
      <c r="I43" s="6" t="s">
        <v>82</v>
      </c>
      <c r="J43" s="28" t="s">
        <v>38</v>
      </c>
      <c r="K43" s="61" t="s">
        <v>39</v>
      </c>
      <c r="L43" s="72"/>
      <c r="M43" s="35"/>
      <c r="N43" s="66"/>
      <c r="O43" s="26"/>
      <c r="P43" s="81"/>
    </row>
    <row r="44" spans="1:16" ht="20.100000000000001" customHeight="1" x14ac:dyDescent="0.2">
      <c r="I44" s="6" t="s">
        <v>83</v>
      </c>
      <c r="J44" s="4" t="s">
        <v>46</v>
      </c>
      <c r="K44" s="26" t="s">
        <v>42</v>
      </c>
      <c r="L44" s="72"/>
      <c r="M44" s="35"/>
      <c r="N44" s="66"/>
      <c r="O44" s="26"/>
      <c r="P44" s="81"/>
    </row>
    <row r="45" spans="1:16" ht="20.100000000000001" customHeight="1" x14ac:dyDescent="0.2">
      <c r="I45" s="6" t="s">
        <v>84</v>
      </c>
      <c r="L45" s="72"/>
      <c r="M45" s="35"/>
      <c r="N45" s="66"/>
      <c r="O45" s="26"/>
      <c r="P45" s="81"/>
    </row>
    <row r="46" spans="1:16" ht="20.100000000000001" customHeight="1" x14ac:dyDescent="0.2">
      <c r="I46" s="6" t="s">
        <v>85</v>
      </c>
      <c r="J46" s="24"/>
      <c r="K46" s="61"/>
      <c r="L46" s="72"/>
      <c r="M46" s="35"/>
      <c r="N46" s="66"/>
      <c r="O46" s="26"/>
      <c r="P46" s="81"/>
    </row>
    <row r="47" spans="1:16" ht="20.100000000000001" customHeight="1" x14ac:dyDescent="0.2">
      <c r="I47" s="6" t="s">
        <v>86</v>
      </c>
      <c r="J47" s="24"/>
      <c r="K47" s="61"/>
      <c r="L47" s="72"/>
      <c r="M47" s="35"/>
      <c r="N47" s="66"/>
      <c r="O47" s="26"/>
      <c r="P47" s="81"/>
    </row>
    <row r="48" spans="1:16" ht="20.100000000000001" customHeight="1" x14ac:dyDescent="0.2">
      <c r="I48" s="6" t="s">
        <v>98</v>
      </c>
      <c r="J48" s="24"/>
      <c r="K48" s="61"/>
      <c r="L48" s="72"/>
      <c r="M48" s="35"/>
      <c r="N48" s="66"/>
      <c r="O48" s="26"/>
      <c r="P48" s="81"/>
    </row>
    <row r="49" spans="9:16" ht="20.100000000000001" customHeight="1" x14ac:dyDescent="0.2">
      <c r="I49" s="6" t="s">
        <v>99</v>
      </c>
      <c r="J49" s="24"/>
      <c r="K49" s="61"/>
      <c r="L49" s="72"/>
      <c r="M49" s="35"/>
      <c r="N49" s="66"/>
      <c r="O49" s="26"/>
      <c r="P49" s="81"/>
    </row>
    <row r="50" spans="9:16" ht="20.100000000000001" customHeight="1" x14ac:dyDescent="0.2">
      <c r="I50" s="6" t="s">
        <v>100</v>
      </c>
      <c r="J50" s="24"/>
      <c r="K50" s="61"/>
      <c r="L50" s="72"/>
      <c r="M50" s="35"/>
      <c r="N50" s="66"/>
      <c r="O50" s="26"/>
      <c r="P50" s="81"/>
    </row>
    <row r="51" spans="9:16" ht="20.100000000000001" customHeight="1" x14ac:dyDescent="0.2">
      <c r="I51" s="6" t="s">
        <v>101</v>
      </c>
      <c r="J51" s="24"/>
      <c r="K51" s="61"/>
      <c r="L51" s="72"/>
      <c r="M51" s="35"/>
      <c r="N51" s="66"/>
      <c r="O51" s="26"/>
      <c r="P51" s="81"/>
    </row>
    <row r="52" spans="9:16" ht="20.100000000000001" customHeight="1" thickBot="1" x14ac:dyDescent="0.25">
      <c r="I52" s="31" t="s">
        <v>102</v>
      </c>
      <c r="J52" s="33"/>
      <c r="K52" s="62"/>
      <c r="L52" s="73"/>
      <c r="M52" s="74"/>
      <c r="N52" s="67"/>
      <c r="O52" s="77"/>
      <c r="P52" s="82"/>
    </row>
    <row r="53" spans="9:16" ht="15.75" thickTop="1" x14ac:dyDescent="0.2"/>
  </sheetData>
  <mergeCells count="13">
    <mergeCell ref="I2:P3"/>
    <mergeCell ref="I4:I6"/>
    <mergeCell ref="J4:J6"/>
    <mergeCell ref="K4:K6"/>
    <mergeCell ref="A4:F4"/>
    <mergeCell ref="I20:P20"/>
    <mergeCell ref="I31:P31"/>
    <mergeCell ref="I42:P42"/>
    <mergeCell ref="L4:M4"/>
    <mergeCell ref="N4:O4"/>
    <mergeCell ref="P4:P5"/>
    <mergeCell ref="I7:P7"/>
    <mergeCell ref="I9:P9"/>
  </mergeCells>
  <pageMargins left="0.74803149606299213" right="0.74803149606299213" top="0.31496062992125984" bottom="0.31496062992125984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abSelected="1" zoomScale="80" zoomScaleNormal="80" workbookViewId="0">
      <selection activeCell="J36" sqref="J36"/>
    </sheetView>
  </sheetViews>
  <sheetFormatPr baseColWidth="10" defaultRowHeight="15" outlineLevelCol="1" x14ac:dyDescent="0.2"/>
  <cols>
    <col min="1" max="1" width="11" style="1" customWidth="1"/>
    <col min="2" max="2" width="38" style="1" customWidth="1"/>
    <col min="3" max="3" width="17.42578125" style="1" customWidth="1"/>
    <col min="4" max="4" width="27.28515625" style="1" customWidth="1"/>
    <col min="5" max="5" width="40.5703125" style="1" bestFit="1" customWidth="1"/>
    <col min="6" max="6" width="10.7109375" style="1" customWidth="1"/>
    <col min="7" max="7" width="9.140625" style="1" customWidth="1"/>
    <col min="8" max="8" width="13.140625" hidden="1" customWidth="1"/>
    <col min="9" max="9" width="10.42578125" customWidth="1"/>
    <col min="10" max="10" width="9.140625" style="1" customWidth="1"/>
    <col min="11" max="11" width="13.140625" customWidth="1"/>
    <col min="12" max="12" width="10.42578125" customWidth="1"/>
    <col min="13" max="13" width="13.140625" customWidth="1"/>
    <col min="14" max="14" width="10.42578125" customWidth="1"/>
    <col min="16" max="17" width="12.42578125" hidden="1" customWidth="1" outlineLevel="1"/>
    <col min="18" max="22" width="11.42578125" hidden="1" customWidth="1" outlineLevel="1"/>
    <col min="23" max="23" width="12" bestFit="1" customWidth="1" collapsed="1"/>
  </cols>
  <sheetData>
    <row r="1" spans="1:22" ht="15.75" thickBot="1" x14ac:dyDescent="0.25">
      <c r="B1" s="2"/>
      <c r="C1" s="2"/>
      <c r="D1" s="3"/>
      <c r="E1" s="3"/>
      <c r="F1" s="2"/>
    </row>
    <row r="2" spans="1:22" ht="13.5" thickTop="1" x14ac:dyDescent="0.2">
      <c r="A2" s="93" t="s">
        <v>33</v>
      </c>
      <c r="B2" s="94"/>
      <c r="C2" s="94"/>
      <c r="D2" s="94"/>
      <c r="E2" s="94"/>
      <c r="F2" s="94"/>
      <c r="G2" s="94"/>
      <c r="H2" s="107"/>
      <c r="I2" s="107"/>
      <c r="J2" s="107"/>
      <c r="K2" s="107"/>
      <c r="L2" s="107"/>
      <c r="M2" s="107"/>
      <c r="N2" s="107"/>
      <c r="O2" s="108"/>
    </row>
    <row r="3" spans="1:22" ht="15.75" customHeight="1" x14ac:dyDescent="0.2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8"/>
    </row>
    <row r="4" spans="1:22" ht="52.5" customHeight="1" thickBot="1" x14ac:dyDescent="0.35">
      <c r="A4" s="99" t="s">
        <v>3</v>
      </c>
      <c r="B4" s="101" t="s">
        <v>2</v>
      </c>
      <c r="C4" s="101" t="s">
        <v>6</v>
      </c>
      <c r="D4" s="101" t="s">
        <v>1</v>
      </c>
      <c r="E4" s="36"/>
      <c r="F4" s="91" t="s">
        <v>29</v>
      </c>
      <c r="G4" s="91"/>
      <c r="H4" s="91" t="s">
        <v>30</v>
      </c>
      <c r="I4" s="91"/>
      <c r="J4" s="21"/>
      <c r="K4" s="91" t="s">
        <v>31</v>
      </c>
      <c r="L4" s="91"/>
      <c r="M4" s="91" t="s">
        <v>32</v>
      </c>
      <c r="N4" s="91"/>
      <c r="O4" s="92" t="s">
        <v>5</v>
      </c>
      <c r="P4" s="103" t="s">
        <v>21</v>
      </c>
      <c r="Q4" s="103"/>
      <c r="R4" s="103"/>
      <c r="S4" s="103"/>
      <c r="T4" s="103"/>
      <c r="U4" s="103"/>
    </row>
    <row r="5" spans="1:22" ht="18.75" customHeight="1" x14ac:dyDescent="0.2">
      <c r="A5" s="100"/>
      <c r="B5" s="102"/>
      <c r="C5" s="102"/>
      <c r="D5" s="102"/>
      <c r="E5" s="37"/>
      <c r="F5" s="91" t="s">
        <v>4</v>
      </c>
      <c r="G5" s="91" t="s">
        <v>0</v>
      </c>
      <c r="H5" s="91" t="s">
        <v>4</v>
      </c>
      <c r="I5" s="91" t="s">
        <v>0</v>
      </c>
      <c r="J5" s="21"/>
      <c r="K5" s="91" t="s">
        <v>4</v>
      </c>
      <c r="L5" s="91" t="s">
        <v>0</v>
      </c>
      <c r="M5" s="91" t="s">
        <v>4</v>
      </c>
      <c r="N5" s="91" t="s">
        <v>0</v>
      </c>
      <c r="O5" s="92"/>
      <c r="P5" s="104" t="s">
        <v>16</v>
      </c>
      <c r="Q5" s="105"/>
      <c r="R5" s="106" t="s">
        <v>18</v>
      </c>
      <c r="S5" s="105"/>
      <c r="T5" s="106" t="s">
        <v>17</v>
      </c>
      <c r="U5" s="105"/>
      <c r="V5" s="19" t="s">
        <v>22</v>
      </c>
    </row>
    <row r="6" spans="1:22" ht="30" customHeight="1" thickBot="1" x14ac:dyDescent="0.25">
      <c r="A6" s="100"/>
      <c r="B6" s="102"/>
      <c r="C6" s="102"/>
      <c r="D6" s="102"/>
      <c r="E6" s="37"/>
      <c r="F6" s="21" t="s">
        <v>28</v>
      </c>
      <c r="G6" s="21" t="s">
        <v>24</v>
      </c>
      <c r="H6" s="21" t="s">
        <v>28</v>
      </c>
      <c r="I6" s="21" t="s">
        <v>28</v>
      </c>
      <c r="J6" s="21" t="s">
        <v>24</v>
      </c>
      <c r="K6" s="21" t="s">
        <v>28</v>
      </c>
      <c r="L6" s="21" t="s">
        <v>24</v>
      </c>
      <c r="M6" s="21" t="s">
        <v>28</v>
      </c>
      <c r="N6" s="21" t="s">
        <v>24</v>
      </c>
      <c r="O6" s="92"/>
      <c r="P6" s="20" t="s">
        <v>19</v>
      </c>
      <c r="Q6" s="16" t="s">
        <v>20</v>
      </c>
      <c r="R6" s="16" t="s">
        <v>19</v>
      </c>
      <c r="S6" s="16" t="s">
        <v>20</v>
      </c>
      <c r="T6" s="16" t="s">
        <v>19</v>
      </c>
      <c r="U6" s="16" t="s">
        <v>20</v>
      </c>
    </row>
    <row r="7" spans="1:22" x14ac:dyDescent="0.2">
      <c r="A7" s="88" t="s">
        <v>7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90"/>
    </row>
    <row r="8" spans="1:22" x14ac:dyDescent="0.2">
      <c r="A8" s="6"/>
      <c r="B8" s="4"/>
      <c r="C8" s="7"/>
      <c r="D8" s="5"/>
      <c r="E8" s="5"/>
      <c r="F8" s="109"/>
      <c r="G8" s="110"/>
      <c r="H8" s="109"/>
      <c r="I8" s="110"/>
      <c r="J8" s="86"/>
      <c r="K8" s="109"/>
      <c r="L8" s="110"/>
      <c r="M8" s="109"/>
      <c r="N8" s="110"/>
      <c r="O8" s="38"/>
    </row>
    <row r="9" spans="1:22" x14ac:dyDescent="0.2">
      <c r="A9" s="88" t="s">
        <v>35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90"/>
    </row>
    <row r="10" spans="1:22" ht="14.25" customHeight="1" x14ac:dyDescent="0.25">
      <c r="A10" s="6" t="s">
        <v>56</v>
      </c>
      <c r="B10" s="4" t="s">
        <v>48</v>
      </c>
      <c r="C10" s="52">
        <v>2223</v>
      </c>
      <c r="D10" s="24" t="s">
        <v>53</v>
      </c>
      <c r="E10" s="24"/>
      <c r="F10" s="87">
        <f>0.4*BÁSICA!B21+0.6*BÁSICA!C21</f>
        <v>949.60243545835078</v>
      </c>
      <c r="G10" s="87">
        <v>20</v>
      </c>
      <c r="H10" s="25">
        <f>0.4*BÁSICA!AG22+0.6*BÁSICA!AG26</f>
        <v>927.72133526850507</v>
      </c>
      <c r="I10" s="87">
        <f>0.4*BÁSICA!AG14+0.6*BÁSICA!AG18</f>
        <v>907.53512132822482</v>
      </c>
      <c r="J10" s="87">
        <v>20</v>
      </c>
      <c r="K10" s="25"/>
      <c r="L10" s="25"/>
      <c r="M10" s="25"/>
      <c r="N10" s="25"/>
      <c r="O10" s="22">
        <f>G10+J10</f>
        <v>40</v>
      </c>
      <c r="P10" s="17" t="e">
        <f>#REF!</f>
        <v>#REF!</v>
      </c>
      <c r="Q10" s="17" t="e">
        <f t="shared" ref="Q10:Q18" si="0">(P10*1000)/MAX(P$10:P$12)</f>
        <v>#REF!</v>
      </c>
      <c r="R10" s="17" t="e">
        <f>#REF!</f>
        <v>#REF!</v>
      </c>
      <c r="S10" s="17" t="e">
        <f t="shared" ref="S10:S18" si="1">(R10*1000)/MAX(R$10:R$12)</f>
        <v>#REF!</v>
      </c>
      <c r="T10" s="17" t="e">
        <f>#REF!</f>
        <v>#REF!</v>
      </c>
      <c r="U10" s="17" t="e">
        <f t="shared" ref="U10:U18" si="2">(T10*1000)/MAX(T$10:T$12)</f>
        <v>#REF!</v>
      </c>
      <c r="V10" s="18" t="e">
        <f t="shared" ref="V10:V20" si="3">0.4*((Q10+U10)-MIN(Q10,U10))+0.6*S10</f>
        <v>#REF!</v>
      </c>
    </row>
    <row r="11" spans="1:22" ht="14.25" customHeight="1" x14ac:dyDescent="0.25">
      <c r="A11" s="6" t="s">
        <v>57</v>
      </c>
      <c r="B11" s="4" t="s">
        <v>51</v>
      </c>
      <c r="C11" s="52">
        <v>2292</v>
      </c>
      <c r="D11" s="24" t="s">
        <v>52</v>
      </c>
      <c r="E11" s="24"/>
      <c r="F11" s="87">
        <f>0.4*BÁSICA!B29+0.6*BÁSICA!C29</f>
        <v>1000</v>
      </c>
      <c r="G11" s="87">
        <v>25</v>
      </c>
      <c r="H11" s="25">
        <f>0.4*BÁSICA!AG30+0.6*BÁSICA!AG34</f>
        <v>881.1407874517829</v>
      </c>
      <c r="I11" s="87">
        <f>0.4*BÁSICA!AG22+0.6*BÁSICA!AG26</f>
        <v>927.72133526850507</v>
      </c>
      <c r="J11" s="87">
        <v>25</v>
      </c>
      <c r="K11" s="25"/>
      <c r="L11" s="25"/>
      <c r="M11" s="25"/>
      <c r="N11" s="25"/>
      <c r="O11" s="22">
        <f t="shared" ref="O11:O19" si="4">G11+J11</f>
        <v>50</v>
      </c>
      <c r="P11" s="17" t="e">
        <f>#REF!</f>
        <v>#REF!</v>
      </c>
      <c r="Q11" s="17" t="e">
        <f t="shared" si="0"/>
        <v>#REF!</v>
      </c>
      <c r="R11" s="17" t="e">
        <f>#REF!</f>
        <v>#REF!</v>
      </c>
      <c r="S11" s="17" t="e">
        <f t="shared" si="1"/>
        <v>#REF!</v>
      </c>
      <c r="T11" s="17" t="e">
        <f>#REF!</f>
        <v>#REF!</v>
      </c>
      <c r="U11" s="17" t="e">
        <f t="shared" si="2"/>
        <v>#REF!</v>
      </c>
      <c r="V11" s="18" t="e">
        <f t="shared" si="3"/>
        <v>#REF!</v>
      </c>
    </row>
    <row r="12" spans="1:22" ht="14.25" customHeight="1" x14ac:dyDescent="0.25">
      <c r="A12" s="6" t="s">
        <v>58</v>
      </c>
      <c r="B12" s="4" t="s">
        <v>49</v>
      </c>
      <c r="C12" s="7">
        <v>2222</v>
      </c>
      <c r="D12" s="24" t="s">
        <v>53</v>
      </c>
      <c r="E12" s="24"/>
      <c r="F12" s="87">
        <f>0.4*BÁSICA!B37+0.6*BÁSICA!C37</f>
        <v>886.30455246449969</v>
      </c>
      <c r="G12" s="87">
        <v>16</v>
      </c>
      <c r="H12" s="25">
        <f>0.4*BÁSICA!AG38+0.6*BÁSICA!AG42</f>
        <v>446.8374585485841</v>
      </c>
      <c r="I12" s="87">
        <f>0.4*BÁSICA!AG30+0.6*BÁSICA!AG34</f>
        <v>881.1407874517829</v>
      </c>
      <c r="J12" s="87">
        <v>16</v>
      </c>
      <c r="K12" s="25"/>
      <c r="L12" s="25"/>
      <c r="M12" s="25"/>
      <c r="N12" s="25"/>
      <c r="O12" s="22">
        <f t="shared" si="4"/>
        <v>32</v>
      </c>
      <c r="P12" s="17" t="e">
        <f>#REF!</f>
        <v>#REF!</v>
      </c>
      <c r="Q12" s="17" t="e">
        <f t="shared" si="0"/>
        <v>#REF!</v>
      </c>
      <c r="R12" s="17" t="e">
        <f>#REF!</f>
        <v>#REF!</v>
      </c>
      <c r="S12" s="17" t="e">
        <f t="shared" si="1"/>
        <v>#REF!</v>
      </c>
      <c r="T12" s="17" t="e">
        <f>#REF!</f>
        <v>#REF!</v>
      </c>
      <c r="U12" s="17" t="e">
        <f t="shared" si="2"/>
        <v>#REF!</v>
      </c>
      <c r="V12" s="18" t="e">
        <f t="shared" si="3"/>
        <v>#REF!</v>
      </c>
    </row>
    <row r="13" spans="1:22" ht="14.25" customHeight="1" x14ac:dyDescent="0.25">
      <c r="A13" s="6" t="s">
        <v>59</v>
      </c>
      <c r="B13" s="4" t="s">
        <v>54</v>
      </c>
      <c r="C13" s="7"/>
      <c r="D13" s="5" t="s">
        <v>45</v>
      </c>
      <c r="E13" s="53"/>
      <c r="F13" s="87">
        <f>0.4*BÁSICA!B45+0.6*BÁSICA!C45</f>
        <v>393.90935127881596</v>
      </c>
      <c r="G13" s="87">
        <v>10</v>
      </c>
      <c r="H13" s="25">
        <f>0.4*BÁSICA!AG46+0.6*BÁSICA!AG50</f>
        <v>0</v>
      </c>
      <c r="I13" s="87">
        <f>0.4*BÁSICA!AG38+0.6*BÁSICA!AG42</f>
        <v>446.8374585485841</v>
      </c>
      <c r="J13" s="87">
        <v>11</v>
      </c>
      <c r="K13" s="25"/>
      <c r="L13" s="25"/>
      <c r="M13" s="25"/>
      <c r="N13" s="25"/>
      <c r="O13" s="22">
        <f t="shared" si="4"/>
        <v>21</v>
      </c>
      <c r="P13" s="17" t="e">
        <f>#REF!</f>
        <v>#REF!</v>
      </c>
      <c r="Q13" s="17" t="e">
        <f t="shared" si="0"/>
        <v>#REF!</v>
      </c>
      <c r="R13" s="17" t="e">
        <f>#REF!</f>
        <v>#REF!</v>
      </c>
      <c r="S13" s="17" t="e">
        <f t="shared" si="1"/>
        <v>#REF!</v>
      </c>
      <c r="T13" s="17" t="e">
        <f>#REF!</f>
        <v>#REF!</v>
      </c>
      <c r="U13" s="17" t="e">
        <f t="shared" si="2"/>
        <v>#REF!</v>
      </c>
      <c r="V13" s="18" t="e">
        <f t="shared" si="3"/>
        <v>#REF!</v>
      </c>
    </row>
    <row r="14" spans="1:22" ht="14.25" customHeight="1" x14ac:dyDescent="0.25">
      <c r="A14" s="6" t="s">
        <v>60</v>
      </c>
      <c r="B14" s="24" t="s">
        <v>104</v>
      </c>
      <c r="C14" s="7"/>
      <c r="D14" s="24" t="s">
        <v>105</v>
      </c>
      <c r="F14" s="87">
        <f>0.4*BÁSICA!B53+0.6*BÁSICA!C53</f>
        <v>849.2319093112219</v>
      </c>
      <c r="G14" s="87">
        <v>13</v>
      </c>
      <c r="H14" s="25">
        <f>0.4*BÁSICA!AG54+0.6*BÁSICA!AG58</f>
        <v>0</v>
      </c>
      <c r="I14" s="25">
        <f>0.4*BÁSICA!AG46+0.6*BÁSICA!AG50</f>
        <v>0</v>
      </c>
      <c r="J14" s="25">
        <v>0</v>
      </c>
      <c r="K14" s="25"/>
      <c r="L14" s="25"/>
      <c r="M14" s="25"/>
      <c r="N14" s="25"/>
      <c r="O14" s="22">
        <f t="shared" si="4"/>
        <v>13</v>
      </c>
      <c r="P14" s="17" t="e">
        <f>#REF!</f>
        <v>#REF!</v>
      </c>
      <c r="Q14" s="17" t="e">
        <f t="shared" si="0"/>
        <v>#REF!</v>
      </c>
      <c r="R14" s="17" t="e">
        <f>#REF!</f>
        <v>#REF!</v>
      </c>
      <c r="S14" s="17" t="e">
        <f t="shared" si="1"/>
        <v>#REF!</v>
      </c>
      <c r="T14" s="17" t="e">
        <f>#REF!</f>
        <v>#REF!</v>
      </c>
      <c r="U14" s="17" t="e">
        <f t="shared" si="2"/>
        <v>#REF!</v>
      </c>
      <c r="V14" s="18" t="e">
        <f t="shared" si="3"/>
        <v>#REF!</v>
      </c>
    </row>
    <row r="15" spans="1:22" ht="14.25" customHeight="1" x14ac:dyDescent="0.25">
      <c r="A15" s="6" t="s">
        <v>61</v>
      </c>
      <c r="B15" s="24" t="s">
        <v>106</v>
      </c>
      <c r="C15" s="7"/>
      <c r="D15" s="24" t="s">
        <v>42</v>
      </c>
      <c r="E15" s="53"/>
      <c r="F15" s="87">
        <f>0.4*BÁSICA!B61+0.6*BÁSICA!C61</f>
        <v>690.90708806505245</v>
      </c>
      <c r="G15" s="87">
        <v>11</v>
      </c>
      <c r="H15" s="25">
        <f>0.4*BÁSICA!AG58+0.6*BÁSICA!AG62</f>
        <v>379.31034482758616</v>
      </c>
      <c r="I15" s="25">
        <f>0.4*BÁSICA!AG54+0.6*BÁSICA!AG58</f>
        <v>0</v>
      </c>
      <c r="J15" s="25">
        <v>0</v>
      </c>
      <c r="K15" s="25"/>
      <c r="L15" s="25"/>
      <c r="M15" s="25"/>
      <c r="N15" s="25"/>
      <c r="O15" s="22">
        <f t="shared" si="4"/>
        <v>11</v>
      </c>
      <c r="P15" s="17" t="e">
        <f>#REF!</f>
        <v>#REF!</v>
      </c>
      <c r="Q15" s="17" t="e">
        <f t="shared" si="0"/>
        <v>#REF!</v>
      </c>
      <c r="R15" s="17" t="e">
        <f>#REF!</f>
        <v>#REF!</v>
      </c>
      <c r="S15" s="17" t="e">
        <f t="shared" si="1"/>
        <v>#REF!</v>
      </c>
      <c r="T15" s="17" t="e">
        <f>#REF!</f>
        <v>#REF!</v>
      </c>
      <c r="U15" s="17" t="e">
        <f t="shared" si="2"/>
        <v>#REF!</v>
      </c>
      <c r="V15" s="18" t="e">
        <f>0.4*((Q15+U15)-MIN(Q15,U15))+0.6*S15</f>
        <v>#REF!</v>
      </c>
    </row>
    <row r="16" spans="1:22" ht="14.25" customHeight="1" x14ac:dyDescent="0.25">
      <c r="A16" s="6" t="s">
        <v>62</v>
      </c>
      <c r="B16" s="24" t="s">
        <v>109</v>
      </c>
      <c r="C16" s="7"/>
      <c r="D16" s="24" t="s">
        <v>53</v>
      </c>
      <c r="E16" s="53"/>
      <c r="F16" s="25">
        <f>0.4*BÁSICA!B69+0.6*BÁSICA!C69</f>
        <v>0</v>
      </c>
      <c r="G16" s="25">
        <v>0</v>
      </c>
      <c r="H16" s="25">
        <f>0.4*BÁSICA!AG66+0.6*BÁSICA!AG70</f>
        <v>212.48185776487662</v>
      </c>
      <c r="I16" s="87">
        <f>0.4*BÁSICA!AG62+0.6*BÁSICA!AG66</f>
        <v>571.59634986570575</v>
      </c>
      <c r="J16" s="87">
        <v>13</v>
      </c>
      <c r="K16" s="25"/>
      <c r="L16" s="25"/>
      <c r="M16" s="25"/>
      <c r="N16" s="25"/>
      <c r="O16" s="22">
        <f t="shared" si="4"/>
        <v>13</v>
      </c>
      <c r="P16" s="17" t="e">
        <f>#REF!</f>
        <v>#REF!</v>
      </c>
      <c r="Q16" s="17" t="e">
        <f t="shared" si="0"/>
        <v>#REF!</v>
      </c>
      <c r="R16" s="17" t="e">
        <f>#REF!</f>
        <v>#REF!</v>
      </c>
      <c r="S16" s="17" t="e">
        <f t="shared" si="1"/>
        <v>#REF!</v>
      </c>
      <c r="T16" s="17" t="e">
        <f>#REF!</f>
        <v>#REF!</v>
      </c>
      <c r="U16" s="17" t="e">
        <f t="shared" si="2"/>
        <v>#REF!</v>
      </c>
      <c r="V16" s="18" t="e">
        <f>0.4*((Q16+U16)-MIN(Q16,U16))+0.6*S16</f>
        <v>#REF!</v>
      </c>
    </row>
    <row r="17" spans="1:22" ht="14.25" customHeight="1" x14ac:dyDescent="0.25">
      <c r="A17" s="6" t="s">
        <v>63</v>
      </c>
      <c r="B17" s="24" t="s">
        <v>87</v>
      </c>
      <c r="C17" s="7"/>
      <c r="E17" s="53"/>
      <c r="F17" s="25"/>
      <c r="G17" s="25"/>
      <c r="H17" s="25">
        <f>0.4*BÁSICA!AG74+0.6*BÁSICA!AG78</f>
        <v>0</v>
      </c>
      <c r="I17" s="25"/>
      <c r="J17" s="25"/>
      <c r="K17" s="25"/>
      <c r="L17" s="25"/>
      <c r="M17" s="25"/>
      <c r="N17" s="25"/>
      <c r="O17" s="22">
        <f t="shared" si="4"/>
        <v>0</v>
      </c>
      <c r="P17" s="17" t="e">
        <f>#REF!</f>
        <v>#REF!</v>
      </c>
      <c r="Q17" s="17" t="e">
        <f t="shared" si="0"/>
        <v>#REF!</v>
      </c>
      <c r="R17" s="17" t="e">
        <f>#REF!</f>
        <v>#REF!</v>
      </c>
      <c r="S17" s="17" t="e">
        <f t="shared" si="1"/>
        <v>#REF!</v>
      </c>
      <c r="T17" s="17" t="e">
        <f>#REF!</f>
        <v>#REF!</v>
      </c>
      <c r="U17" s="17" t="e">
        <f t="shared" si="2"/>
        <v>#REF!</v>
      </c>
      <c r="V17" s="18" t="e">
        <f>0.4*((Q17+U17)-MIN(Q17,U17))+0.6*S17</f>
        <v>#REF!</v>
      </c>
    </row>
    <row r="18" spans="1:22" ht="14.25" customHeight="1" x14ac:dyDescent="0.25">
      <c r="A18" s="6" t="s">
        <v>64</v>
      </c>
      <c r="B18" s="24" t="s">
        <v>87</v>
      </c>
      <c r="C18" s="7"/>
      <c r="D18" s="24"/>
      <c r="E18" s="53"/>
      <c r="F18" s="25"/>
      <c r="G18" s="25"/>
      <c r="H18" s="25">
        <f>0.4*BÁSICA!AG82+0.6*BÁSICA!AG86</f>
        <v>0</v>
      </c>
      <c r="I18" s="25"/>
      <c r="J18" s="25"/>
      <c r="K18" s="25"/>
      <c r="L18" s="25"/>
      <c r="M18" s="25"/>
      <c r="N18" s="25"/>
      <c r="O18" s="22">
        <f t="shared" si="4"/>
        <v>0</v>
      </c>
      <c r="P18" s="17" t="e">
        <f>#REF!</f>
        <v>#REF!</v>
      </c>
      <c r="Q18" s="17" t="e">
        <f t="shared" si="0"/>
        <v>#REF!</v>
      </c>
      <c r="R18" s="17" t="e">
        <f>#REF!</f>
        <v>#REF!</v>
      </c>
      <c r="S18" s="17" t="e">
        <f t="shared" si="1"/>
        <v>#REF!</v>
      </c>
      <c r="T18" s="17" t="e">
        <f>#REF!</f>
        <v>#REF!</v>
      </c>
      <c r="U18" s="17" t="e">
        <f t="shared" si="2"/>
        <v>#REF!</v>
      </c>
      <c r="V18" s="18" t="e">
        <f>0.4*((Q18+U18)-MIN(Q18,U18))+0.6*S18</f>
        <v>#REF!</v>
      </c>
    </row>
    <row r="19" spans="1:22" ht="14.25" customHeight="1" x14ac:dyDescent="0.25">
      <c r="A19" s="6" t="s">
        <v>75</v>
      </c>
      <c r="B19" s="24" t="s">
        <v>87</v>
      </c>
      <c r="C19" s="7"/>
      <c r="D19" s="24"/>
      <c r="E19" s="53"/>
      <c r="F19" s="25"/>
      <c r="G19" s="25"/>
      <c r="H19" s="25">
        <f>0.4*BÁSICA!AG90+0.6*BÁSICA!AG94</f>
        <v>0</v>
      </c>
      <c r="I19" s="25"/>
      <c r="J19" s="25"/>
      <c r="K19" s="25"/>
      <c r="L19" s="25"/>
      <c r="M19" s="25"/>
      <c r="N19" s="25"/>
      <c r="O19" s="22">
        <f t="shared" si="4"/>
        <v>0</v>
      </c>
      <c r="P19" s="17" t="e">
        <f>#REF!</f>
        <v>#REF!</v>
      </c>
      <c r="Q19" s="17" t="e">
        <f>(P19*1000)/MAX(P$10:P$12)</f>
        <v>#REF!</v>
      </c>
      <c r="R19" s="17" t="e">
        <f>#REF!</f>
        <v>#REF!</v>
      </c>
      <c r="S19" s="17" t="e">
        <f>(R19*1000)/MAX(R$10:R$12)</f>
        <v>#REF!</v>
      </c>
      <c r="T19" s="17" t="e">
        <f>#REF!</f>
        <v>#REF!</v>
      </c>
      <c r="U19" s="17" t="e">
        <f>(T19*1000)/MAX(T$10:T$12)</f>
        <v>#REF!</v>
      </c>
      <c r="V19" s="18" t="e">
        <f>0.4*((Q19+U19)-MIN(Q19,U19))+0.6*S19</f>
        <v>#REF!</v>
      </c>
    </row>
    <row r="20" spans="1:22" ht="14.25" customHeight="1" x14ac:dyDescent="0.2">
      <c r="A20" s="88" t="s">
        <v>34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17"/>
      <c r="Q20" s="17"/>
      <c r="R20" s="17"/>
      <c r="S20" s="17"/>
      <c r="T20" s="17"/>
      <c r="U20" s="17"/>
      <c r="V20" s="18">
        <f t="shared" si="3"/>
        <v>0</v>
      </c>
    </row>
    <row r="21" spans="1:22" ht="17.25" customHeight="1" x14ac:dyDescent="0.25">
      <c r="A21" s="6" t="s">
        <v>65</v>
      </c>
      <c r="B21" s="4" t="s">
        <v>50</v>
      </c>
      <c r="C21" s="7"/>
      <c r="D21" s="5" t="s">
        <v>45</v>
      </c>
      <c r="E21" s="24"/>
      <c r="F21" s="87">
        <f>SPORT!B21*0.4+SPORT!C21*0.6</f>
        <v>635.69324779993303</v>
      </c>
      <c r="G21" s="87">
        <v>20</v>
      </c>
      <c r="H21" s="25">
        <f>0.4*SPORT!AG14+0.6*SPORT!AG18</f>
        <v>1000</v>
      </c>
      <c r="I21" s="87">
        <f>0.4*SPORT!AG14+0.6*SPORT!AG18</f>
        <v>1000</v>
      </c>
      <c r="J21" s="87">
        <v>20</v>
      </c>
      <c r="K21" s="25"/>
      <c r="L21" s="25"/>
      <c r="M21" s="25"/>
      <c r="N21" s="25"/>
      <c r="O21" s="22">
        <f t="shared" ref="O21:O41" si="5">G21+J21</f>
        <v>40</v>
      </c>
      <c r="P21" s="17" t="e">
        <f>#REF!</f>
        <v>#REF!</v>
      </c>
      <c r="Q21" s="17" t="e">
        <f>(P21*1000)/MAX(P$21:P$28)</f>
        <v>#REF!</v>
      </c>
      <c r="R21" s="17" t="e">
        <f>#REF!</f>
        <v>#REF!</v>
      </c>
      <c r="S21" s="17" t="e">
        <f>(R21*1000)/MAX(R$21:R$28)</f>
        <v>#REF!</v>
      </c>
      <c r="T21" s="17" t="e">
        <f>#REF!</f>
        <v>#REF!</v>
      </c>
      <c r="U21" s="17" t="e">
        <f>(T21*1000)/MAX(T$21:T$28)</f>
        <v>#REF!</v>
      </c>
      <c r="V21" s="18" t="e">
        <f>0.4*((Q21+U21)-MIN(Q21,U21))+0.6*S21</f>
        <v>#REF!</v>
      </c>
    </row>
    <row r="22" spans="1:22" ht="15.75" x14ac:dyDescent="0.25">
      <c r="A22" s="6" t="s">
        <v>66</v>
      </c>
      <c r="B22" s="24" t="s">
        <v>103</v>
      </c>
      <c r="C22" s="7"/>
      <c r="D22" s="24" t="s">
        <v>42</v>
      </c>
      <c r="E22" s="53"/>
      <c r="F22" s="87">
        <f>SPORT!B29*0.4+SPORT!C29*0.6</f>
        <v>1000</v>
      </c>
      <c r="G22" s="87">
        <v>25</v>
      </c>
      <c r="H22" s="25">
        <f>0.4*SPORT!AG22+0.6*SPORT!AG26</f>
        <v>0</v>
      </c>
      <c r="I22" s="25">
        <f>0.4*SPORT!AG22+0.6*SPORT!AG26</f>
        <v>0</v>
      </c>
      <c r="J22" s="25">
        <f>0.4*SPORT!AH22+0.6*SPORT!AH26</f>
        <v>0</v>
      </c>
      <c r="K22" s="25"/>
      <c r="L22" s="25"/>
      <c r="M22" s="25"/>
      <c r="N22" s="25"/>
      <c r="O22" s="22">
        <f t="shared" si="5"/>
        <v>25</v>
      </c>
      <c r="P22" s="17"/>
      <c r="Q22" s="17"/>
      <c r="R22" s="17"/>
      <c r="S22" s="17"/>
      <c r="T22" s="17"/>
      <c r="U22" s="17"/>
      <c r="V22" s="18"/>
    </row>
    <row r="23" spans="1:22" ht="15.75" x14ac:dyDescent="0.25">
      <c r="A23" s="6" t="s">
        <v>67</v>
      </c>
      <c r="B23" s="24" t="s">
        <v>55</v>
      </c>
      <c r="C23" s="7"/>
      <c r="D23" s="24" t="s">
        <v>42</v>
      </c>
      <c r="E23" s="53"/>
      <c r="F23" s="87">
        <f>SPORT!B37*0.4+SPORT!C37*0.6</f>
        <v>358.87536078639909</v>
      </c>
      <c r="G23" s="87">
        <v>16</v>
      </c>
      <c r="H23" s="25">
        <f>0.4*SPORT!AG30+0.6*SPORT!AG34</f>
        <v>0</v>
      </c>
      <c r="I23" s="25">
        <f>0.4*SPORT!AG30+0.6*SPORT!AG34</f>
        <v>0</v>
      </c>
      <c r="J23" s="25">
        <f>0.4*SPORT!AH30+0.6*SPORT!AH34</f>
        <v>0</v>
      </c>
      <c r="K23" s="25"/>
      <c r="L23" s="25"/>
      <c r="M23" s="25"/>
      <c r="N23" s="25"/>
      <c r="O23" s="22">
        <f t="shared" si="5"/>
        <v>16</v>
      </c>
      <c r="P23" s="17" t="e">
        <f>#REF!</f>
        <v>#REF!</v>
      </c>
      <c r="Q23" s="17" t="e">
        <f>(P23*1000)/MAX(P$21:P$28)</f>
        <v>#REF!</v>
      </c>
      <c r="R23" s="17" t="e">
        <f>#REF!</f>
        <v>#REF!</v>
      </c>
      <c r="S23" s="17" t="e">
        <f>(R23*1000)/MAX(R$21:R$28)</f>
        <v>#REF!</v>
      </c>
      <c r="T23" s="17" t="e">
        <f>#REF!</f>
        <v>#REF!</v>
      </c>
      <c r="U23" s="17" t="e">
        <f>(T23*1000)/MAX(T$21:T$28)</f>
        <v>#REF!</v>
      </c>
      <c r="V23" s="18" t="e">
        <f>0.4*((Q23+U23)-MIN(Q23,U23))+0.6*S23</f>
        <v>#REF!</v>
      </c>
    </row>
    <row r="24" spans="1:22" ht="15.75" x14ac:dyDescent="0.25">
      <c r="A24" s="6" t="s">
        <v>68</v>
      </c>
      <c r="B24" s="24" t="s">
        <v>87</v>
      </c>
      <c r="C24" s="7"/>
      <c r="D24" s="7"/>
      <c r="E24" s="53"/>
      <c r="F24" s="25">
        <f>SPORT!B45*0.4+SPORT!C45*0.6</f>
        <v>0</v>
      </c>
      <c r="G24" s="25"/>
      <c r="H24" s="25"/>
      <c r="I24" s="25"/>
      <c r="J24" s="25"/>
      <c r="K24" s="25"/>
      <c r="L24" s="25"/>
      <c r="M24" s="25"/>
      <c r="N24" s="25"/>
      <c r="O24" s="22">
        <f t="shared" si="5"/>
        <v>0</v>
      </c>
      <c r="P24" s="17"/>
      <c r="Q24" s="17"/>
      <c r="R24" s="17"/>
      <c r="S24" s="17"/>
      <c r="T24" s="17"/>
      <c r="U24" s="17"/>
      <c r="V24" s="18"/>
    </row>
    <row r="25" spans="1:22" ht="15.75" x14ac:dyDescent="0.25">
      <c r="A25" s="6" t="s">
        <v>69</v>
      </c>
      <c r="B25" s="24" t="s">
        <v>87</v>
      </c>
      <c r="C25" s="7"/>
      <c r="D25" s="7"/>
      <c r="E25" s="53"/>
      <c r="F25" s="25">
        <f>SPORT!B53*0.4+SPORT!C53*0.6</f>
        <v>0</v>
      </c>
      <c r="G25" s="25"/>
      <c r="H25" s="25"/>
      <c r="I25" s="25"/>
      <c r="J25" s="25"/>
      <c r="K25" s="25"/>
      <c r="L25" s="25"/>
      <c r="M25" s="25"/>
      <c r="N25" s="25"/>
      <c r="O25" s="22">
        <f t="shared" si="5"/>
        <v>0</v>
      </c>
      <c r="P25" s="17"/>
      <c r="Q25" s="17"/>
      <c r="R25" s="17"/>
      <c r="S25" s="17"/>
      <c r="T25" s="17"/>
      <c r="U25" s="17"/>
      <c r="V25" s="18"/>
    </row>
    <row r="26" spans="1:22" ht="15.75" x14ac:dyDescent="0.25">
      <c r="A26" s="6" t="s">
        <v>70</v>
      </c>
      <c r="B26" s="24" t="s">
        <v>87</v>
      </c>
      <c r="C26" s="7"/>
      <c r="D26" s="7"/>
      <c r="E26" s="53"/>
      <c r="F26" s="25">
        <f>SPORT!B61*0.4+SPORT!C61*0.6</f>
        <v>0</v>
      </c>
      <c r="G26" s="25"/>
      <c r="H26" s="25"/>
      <c r="I26" s="25"/>
      <c r="J26" s="25"/>
      <c r="K26" s="25"/>
      <c r="L26" s="25"/>
      <c r="M26" s="25"/>
      <c r="N26" s="25"/>
      <c r="O26" s="22">
        <f t="shared" si="5"/>
        <v>0</v>
      </c>
      <c r="P26" s="17" t="e">
        <f>#REF!</f>
        <v>#REF!</v>
      </c>
      <c r="Q26" s="17" t="e">
        <f>(P26*1000)/MAX(P$21:P$28)</f>
        <v>#REF!</v>
      </c>
      <c r="R26" s="17" t="e">
        <f>#REF!</f>
        <v>#REF!</v>
      </c>
      <c r="S26" s="17" t="e">
        <f>(R26*1000)/MAX(R$21:R$28)</f>
        <v>#REF!</v>
      </c>
      <c r="T26" s="17" t="e">
        <f>#REF!</f>
        <v>#REF!</v>
      </c>
      <c r="U26" s="17" t="e">
        <f>(T26*1000)/MAX(T$21:T$28)</f>
        <v>#REF!</v>
      </c>
      <c r="V26" s="18" t="e">
        <f>0.4*((Q26+U26)-MIN(Q26,U26))+0.6*S26</f>
        <v>#REF!</v>
      </c>
    </row>
    <row r="27" spans="1:22" ht="17.25" customHeight="1" x14ac:dyDescent="0.25">
      <c r="A27" s="6" t="s">
        <v>71</v>
      </c>
      <c r="B27" s="24" t="s">
        <v>87</v>
      </c>
      <c r="C27" s="51"/>
      <c r="D27" s="7"/>
      <c r="E27" s="53"/>
      <c r="F27" s="25">
        <f>SPORT!B69*0.4+SPORT!C69*0.6</f>
        <v>0</v>
      </c>
      <c r="G27" s="25"/>
      <c r="H27" s="25"/>
      <c r="I27" s="25"/>
      <c r="J27" s="25"/>
      <c r="K27" s="25"/>
      <c r="L27" s="25"/>
      <c r="M27" s="25"/>
      <c r="N27" s="25"/>
      <c r="O27" s="22">
        <f t="shared" si="5"/>
        <v>0</v>
      </c>
      <c r="P27" s="17" t="e">
        <f>#REF!</f>
        <v>#REF!</v>
      </c>
      <c r="Q27" s="17" t="e">
        <f>(P27*1000)/MAX(P$21:P$28)</f>
        <v>#REF!</v>
      </c>
      <c r="R27" s="17" t="e">
        <f>#REF!</f>
        <v>#REF!</v>
      </c>
      <c r="S27" s="17" t="e">
        <f>(R27*1000)/MAX(R$21:R$28)</f>
        <v>#REF!</v>
      </c>
      <c r="T27" s="17" t="e">
        <f>#REF!</f>
        <v>#REF!</v>
      </c>
      <c r="U27" s="17" t="e">
        <f>(T27*1000)/MAX(T$21:T$28)</f>
        <v>#REF!</v>
      </c>
      <c r="V27" s="18" t="e">
        <f>0.4*((Q27+U27)-MIN(Q27,U27))+0.6*S27</f>
        <v>#REF!</v>
      </c>
    </row>
    <row r="28" spans="1:22" ht="15.75" x14ac:dyDescent="0.25">
      <c r="A28" s="6" t="s">
        <v>72</v>
      </c>
      <c r="B28" s="24" t="s">
        <v>87</v>
      </c>
      <c r="C28" s="7"/>
      <c r="D28" s="7"/>
      <c r="E28" s="53"/>
      <c r="F28" s="25">
        <f>SPORT!B77*0.4+SPORT!C77*0.6</f>
        <v>0</v>
      </c>
      <c r="G28" s="25"/>
      <c r="H28" s="25"/>
      <c r="I28" s="25"/>
      <c r="J28" s="25"/>
      <c r="K28" s="25"/>
      <c r="L28" s="25"/>
      <c r="M28" s="25"/>
      <c r="N28" s="25"/>
      <c r="O28" s="22">
        <f t="shared" si="5"/>
        <v>0</v>
      </c>
      <c r="P28" s="17" t="e">
        <f>#REF!</f>
        <v>#REF!</v>
      </c>
      <c r="Q28" s="17" t="e">
        <f>(P28*1000)/MAX(P$21:P$28)</f>
        <v>#REF!</v>
      </c>
      <c r="R28" s="17" t="e">
        <f>#REF!</f>
        <v>#REF!</v>
      </c>
      <c r="S28" s="17" t="e">
        <f>(R28*1000)/MAX(R$21:R$28)</f>
        <v>#REF!</v>
      </c>
      <c r="T28" s="17" t="e">
        <f>#REF!</f>
        <v>#REF!</v>
      </c>
      <c r="U28" s="17" t="e">
        <f>(T28*1000)/MAX(T$21:T$28)</f>
        <v>#REF!</v>
      </c>
      <c r="V28" s="18" t="e">
        <f>0.4*((Q28+U28)-MIN(Q28,U28))+0.6*S28</f>
        <v>#REF!</v>
      </c>
    </row>
    <row r="29" spans="1:22" ht="15.75" x14ac:dyDescent="0.25">
      <c r="A29" s="6" t="s">
        <v>73</v>
      </c>
      <c r="B29" s="24" t="s">
        <v>87</v>
      </c>
      <c r="C29" s="7"/>
      <c r="D29" s="7"/>
      <c r="E29" s="7"/>
      <c r="F29" s="25">
        <f>SPORT!B85*0.4+SPORT!C85*0.6</f>
        <v>0</v>
      </c>
      <c r="G29" s="25"/>
      <c r="H29" s="25"/>
      <c r="I29" s="25"/>
      <c r="J29" s="25"/>
      <c r="K29" s="25"/>
      <c r="L29" s="25"/>
      <c r="M29" s="25"/>
      <c r="N29" s="25"/>
      <c r="O29" s="22">
        <f t="shared" si="5"/>
        <v>0</v>
      </c>
      <c r="P29" s="17" t="e">
        <f>#REF!</f>
        <v>#REF!</v>
      </c>
      <c r="Q29" s="17" t="e">
        <f>(P29*1000)/MAX(P$21:P$28)</f>
        <v>#REF!</v>
      </c>
      <c r="R29" s="17" t="e">
        <f>#REF!</f>
        <v>#REF!</v>
      </c>
      <c r="S29" s="17" t="e">
        <f>(R29*1000)/MAX(R$21:R$28)</f>
        <v>#REF!</v>
      </c>
      <c r="T29" s="17" t="e">
        <f>#REF!</f>
        <v>#REF!</v>
      </c>
      <c r="U29" s="17" t="e">
        <f>(T29*1000)/MAX(T$21:T$28)</f>
        <v>#REF!</v>
      </c>
      <c r="V29" s="18" t="e">
        <f>0.4*((Q29+U29)-MIN(Q29,U29))+0.6*S29</f>
        <v>#REF!</v>
      </c>
    </row>
    <row r="30" spans="1:22" ht="15.75" x14ac:dyDescent="0.25">
      <c r="A30" s="6" t="s">
        <v>74</v>
      </c>
      <c r="B30" s="24" t="s">
        <v>87</v>
      </c>
      <c r="C30" s="7"/>
      <c r="D30" s="7"/>
      <c r="E30" s="7"/>
      <c r="F30" s="25">
        <f>SPORT!B93*0.4+SPORT!C93*0.6</f>
        <v>0</v>
      </c>
      <c r="G30" s="25"/>
      <c r="H30" s="25"/>
      <c r="I30" s="25"/>
      <c r="J30" s="25"/>
      <c r="K30" s="25"/>
      <c r="L30" s="25"/>
      <c r="M30" s="25"/>
      <c r="N30" s="25"/>
      <c r="O30" s="22">
        <f t="shared" si="5"/>
        <v>0</v>
      </c>
      <c r="P30" s="17"/>
      <c r="Q30" s="17"/>
      <c r="R30" s="17"/>
      <c r="S30" s="17"/>
      <c r="T30" s="17"/>
      <c r="U30" s="17"/>
      <c r="V30" s="18"/>
    </row>
    <row r="31" spans="1:22" x14ac:dyDescent="0.2">
      <c r="A31" s="88" t="s">
        <v>36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  <c r="P31" s="17"/>
      <c r="Q31" s="17"/>
      <c r="R31" s="17"/>
      <c r="S31" s="17"/>
      <c r="T31" s="17"/>
      <c r="U31" s="17"/>
      <c r="V31" s="18">
        <f>0.4*((Q31+U31)-MIN(Q31,U31))+0.6*S31</f>
        <v>0</v>
      </c>
    </row>
    <row r="32" spans="1:22" ht="15.75" x14ac:dyDescent="0.25">
      <c r="A32" s="6" t="s">
        <v>76</v>
      </c>
      <c r="B32" s="28" t="s">
        <v>44</v>
      </c>
      <c r="C32" s="40"/>
      <c r="D32" s="5" t="s">
        <v>45</v>
      </c>
      <c r="E32" s="24"/>
      <c r="F32" s="87">
        <f>INTERMEDIA!B21*0.4+INTERMEDIA!C21*0.6</f>
        <v>828.35897035787798</v>
      </c>
      <c r="G32" s="87">
        <v>11</v>
      </c>
      <c r="H32" s="25">
        <f>0.4*INTERMEDIA!AG14+0.6*INTERMEDIA!AG18</f>
        <v>956.28342245989302</v>
      </c>
      <c r="I32" s="87">
        <f>0.4*INTERMEDIA!AG14+0.6*INTERMEDIA!AG18</f>
        <v>956.28342245989302</v>
      </c>
      <c r="J32" s="87">
        <v>20</v>
      </c>
      <c r="K32" s="25"/>
      <c r="L32" s="25"/>
      <c r="M32" s="25"/>
      <c r="N32" s="25"/>
      <c r="O32" s="22">
        <f t="shared" si="5"/>
        <v>31</v>
      </c>
    </row>
    <row r="33" spans="1:22" ht="15.75" x14ac:dyDescent="0.25">
      <c r="A33" s="6" t="s">
        <v>77</v>
      </c>
      <c r="B33" s="4" t="s">
        <v>41</v>
      </c>
      <c r="C33" s="24"/>
      <c r="D33" s="24" t="s">
        <v>42</v>
      </c>
      <c r="E33" s="24"/>
      <c r="F33" s="87">
        <f>INTERMEDIA!B29*0.4+INTERMEDIA!C29*0.6</f>
        <v>1000</v>
      </c>
      <c r="G33" s="87">
        <v>25</v>
      </c>
      <c r="H33" s="25">
        <f>0.4*INTERMEDIA!AG22+0.6*INTERMEDIA!AG26</f>
        <v>967.80735991078905</v>
      </c>
      <c r="I33" s="87">
        <f>0.4*INTERMEDIA!AG22+0.6*INTERMEDIA!AG26</f>
        <v>967.80735991078905</v>
      </c>
      <c r="J33" s="87">
        <v>25</v>
      </c>
      <c r="K33" s="25"/>
      <c r="L33" s="25"/>
      <c r="M33" s="25"/>
      <c r="N33" s="25"/>
      <c r="O33" s="22">
        <f t="shared" si="5"/>
        <v>50</v>
      </c>
      <c r="P33" s="17" t="e">
        <f>#REF!</f>
        <v>#REF!</v>
      </c>
      <c r="Q33" s="17" t="e">
        <f t="shared" ref="Q33:Q41" si="6">(P33*1000)/MAX(P$32:P$47)</f>
        <v>#REF!</v>
      </c>
      <c r="R33" s="17" t="e">
        <f>#REF!</f>
        <v>#REF!</v>
      </c>
      <c r="S33" s="17" t="e">
        <f t="shared" ref="S33:S41" si="7">(R33*1000)/MAX(R$32:R$47)</f>
        <v>#REF!</v>
      </c>
      <c r="T33" s="17" t="e">
        <f>#REF!</f>
        <v>#REF!</v>
      </c>
      <c r="U33" s="17" t="e">
        <f t="shared" ref="U33:U41" si="8">(T33*1000)/MAX(T$32:T$47)</f>
        <v>#REF!</v>
      </c>
      <c r="V33" s="18" t="e">
        <f t="shared" ref="V33:V42" si="9">0.4*((Q33+U33)-MIN(Q33,U33))+0.6*S33</f>
        <v>#REF!</v>
      </c>
    </row>
    <row r="34" spans="1:22" ht="15.75" x14ac:dyDescent="0.25">
      <c r="A34" s="6" t="s">
        <v>78</v>
      </c>
      <c r="B34" s="4" t="s">
        <v>43</v>
      </c>
      <c r="C34" s="24"/>
      <c r="D34" s="24" t="s">
        <v>42</v>
      </c>
      <c r="E34" s="24"/>
      <c r="F34" s="87">
        <f>INTERMEDIA!B37*0.4+INTERMEDIA!C37*0.6</f>
        <v>961.584674200731</v>
      </c>
      <c r="G34" s="87">
        <v>20</v>
      </c>
      <c r="H34" s="25">
        <f>0.4*INTERMEDIA!AG30+0.6*INTERMEDIA!AG34</f>
        <v>855.15117723090952</v>
      </c>
      <c r="I34" s="87">
        <f>0.4*INTERMEDIA!AG30+0.6*INTERMEDIA!AG34</f>
        <v>855.15117723090952</v>
      </c>
      <c r="J34" s="87">
        <v>16</v>
      </c>
      <c r="K34" s="25"/>
      <c r="L34" s="25"/>
      <c r="M34" s="25"/>
      <c r="N34" s="25"/>
      <c r="O34" s="22">
        <f t="shared" si="5"/>
        <v>36</v>
      </c>
      <c r="P34" s="17" t="e">
        <f>#REF!</f>
        <v>#REF!</v>
      </c>
      <c r="Q34" s="17" t="e">
        <f t="shared" si="6"/>
        <v>#REF!</v>
      </c>
      <c r="R34" s="17" t="e">
        <f>#REF!</f>
        <v>#REF!</v>
      </c>
      <c r="S34" s="17" t="e">
        <f t="shared" si="7"/>
        <v>#REF!</v>
      </c>
      <c r="T34" s="17" t="e">
        <f>#REF!</f>
        <v>#REF!</v>
      </c>
      <c r="U34" s="17" t="e">
        <f t="shared" si="8"/>
        <v>#REF!</v>
      </c>
      <c r="V34" s="18" t="e">
        <f t="shared" si="9"/>
        <v>#REF!</v>
      </c>
    </row>
    <row r="35" spans="1:22" ht="15.75" x14ac:dyDescent="0.25">
      <c r="A35" s="6" t="s">
        <v>79</v>
      </c>
      <c r="B35" s="28" t="s">
        <v>40</v>
      </c>
      <c r="C35" s="24"/>
      <c r="D35" s="24" t="s">
        <v>45</v>
      </c>
      <c r="E35" s="24"/>
      <c r="F35" s="87">
        <f>INTERMEDIA!B45*0.4+INTERMEDIA!C45*0.6</f>
        <v>571.17821711720444</v>
      </c>
      <c r="G35" s="87">
        <v>10</v>
      </c>
      <c r="H35" s="25">
        <f>0.4*INTERMEDIA!AG38+0.6*INTERMEDIA!AG42</f>
        <v>591.32346605165117</v>
      </c>
      <c r="I35" s="87">
        <f>0.4*INTERMEDIA!AG38+0.6*INTERMEDIA!AG42</f>
        <v>591.32346605165117</v>
      </c>
      <c r="J35" s="87">
        <v>11</v>
      </c>
      <c r="K35" s="25"/>
      <c r="L35" s="25"/>
      <c r="M35" s="25"/>
      <c r="N35" s="25"/>
      <c r="O35" s="22">
        <f t="shared" si="5"/>
        <v>21</v>
      </c>
      <c r="P35" s="17" t="e">
        <f>#REF!</f>
        <v>#REF!</v>
      </c>
      <c r="Q35" s="17" t="e">
        <f t="shared" si="6"/>
        <v>#REF!</v>
      </c>
      <c r="R35" s="17" t="e">
        <f>#REF!</f>
        <v>#REF!</v>
      </c>
      <c r="S35" s="17" t="e">
        <f t="shared" si="7"/>
        <v>#REF!</v>
      </c>
      <c r="T35" s="17" t="e">
        <f>#REF!</f>
        <v>#REF!</v>
      </c>
      <c r="U35" s="17" t="e">
        <f t="shared" si="8"/>
        <v>#REF!</v>
      </c>
      <c r="V35" s="18" t="e">
        <f t="shared" si="9"/>
        <v>#REF!</v>
      </c>
    </row>
    <row r="36" spans="1:22" ht="15.75" x14ac:dyDescent="0.25">
      <c r="A36" s="6" t="s">
        <v>80</v>
      </c>
      <c r="B36" s="24" t="s">
        <v>47</v>
      </c>
      <c r="C36" s="24"/>
      <c r="D36" s="24" t="s">
        <v>39</v>
      </c>
      <c r="E36" s="4"/>
      <c r="F36" s="87">
        <f>INTERMEDIA!B53*0.4+INTERMEDIA!C53*0.6</f>
        <v>935.17538091151255</v>
      </c>
      <c r="G36" s="87">
        <v>16</v>
      </c>
      <c r="H36" s="25">
        <f>0.4*INTERMEDIA!AG46+0.6*INTERMEDIA!AG50</f>
        <v>0</v>
      </c>
      <c r="I36" s="25">
        <f>0.4*INTERMEDIA!AG46+0.6*INTERMEDIA!AG50</f>
        <v>0</v>
      </c>
      <c r="J36" s="25">
        <f>0.4*INTERMEDIA!AH46+0.6*INTERMEDIA!AH50</f>
        <v>0</v>
      </c>
      <c r="K36" s="25"/>
      <c r="L36" s="25"/>
      <c r="M36" s="25"/>
      <c r="N36" s="25"/>
      <c r="O36" s="22">
        <f t="shared" si="5"/>
        <v>16</v>
      </c>
      <c r="P36" s="17" t="e">
        <f>#REF!</f>
        <v>#REF!</v>
      </c>
      <c r="Q36" s="17" t="e">
        <f t="shared" si="6"/>
        <v>#REF!</v>
      </c>
      <c r="R36" s="17" t="e">
        <f>#REF!</f>
        <v>#REF!</v>
      </c>
      <c r="S36" s="17" t="e">
        <f t="shared" si="7"/>
        <v>#REF!</v>
      </c>
      <c r="T36" s="17" t="e">
        <f>#REF!</f>
        <v>#REF!</v>
      </c>
      <c r="U36" s="17" t="e">
        <f t="shared" si="8"/>
        <v>#REF!</v>
      </c>
      <c r="V36" s="18" t="e">
        <f t="shared" si="9"/>
        <v>#REF!</v>
      </c>
    </row>
    <row r="37" spans="1:22" ht="15.75" x14ac:dyDescent="0.25">
      <c r="A37" s="6" t="s">
        <v>81</v>
      </c>
      <c r="B37" s="24" t="s">
        <v>107</v>
      </c>
      <c r="C37" s="24"/>
      <c r="D37" s="24" t="s">
        <v>42</v>
      </c>
      <c r="E37" s="28"/>
      <c r="F37" s="87">
        <f>INTERMEDIA!B61*0.4+INTERMEDIA!C61*0.6</f>
        <v>920.50101727873437</v>
      </c>
      <c r="G37" s="87">
        <v>13</v>
      </c>
      <c r="H37" s="25">
        <f>0.4*INTERMEDIA!AG54+0.6*INTERMEDIA!AG58</f>
        <v>0</v>
      </c>
      <c r="I37" s="25">
        <f>0.4*INTERMEDIA!AG54+0.6*INTERMEDIA!AG58</f>
        <v>0</v>
      </c>
      <c r="J37" s="25">
        <f>0.4*INTERMEDIA!AH54+0.6*INTERMEDIA!AH58</f>
        <v>0</v>
      </c>
      <c r="K37" s="25"/>
      <c r="L37" s="25"/>
      <c r="M37" s="25"/>
      <c r="N37" s="25"/>
      <c r="O37" s="22">
        <f t="shared" si="5"/>
        <v>13</v>
      </c>
      <c r="P37" s="17" t="e">
        <f>#REF!</f>
        <v>#REF!</v>
      </c>
      <c r="Q37" s="17" t="e">
        <f t="shared" si="6"/>
        <v>#REF!</v>
      </c>
      <c r="R37" s="17" t="e">
        <f>#REF!</f>
        <v>#REF!</v>
      </c>
      <c r="S37" s="17" t="e">
        <f t="shared" si="7"/>
        <v>#REF!</v>
      </c>
      <c r="T37" s="17" t="e">
        <f>#REF!</f>
        <v>#REF!</v>
      </c>
      <c r="U37" s="17" t="e">
        <f t="shared" si="8"/>
        <v>#REF!</v>
      </c>
      <c r="V37" s="18" t="e">
        <f t="shared" si="9"/>
        <v>#REF!</v>
      </c>
    </row>
    <row r="38" spans="1:22" ht="15.75" x14ac:dyDescent="0.25">
      <c r="A38" s="6" t="s">
        <v>94</v>
      </c>
      <c r="B38" s="24" t="s">
        <v>110</v>
      </c>
      <c r="C38" s="24"/>
      <c r="D38" s="24" t="s">
        <v>111</v>
      </c>
      <c r="E38" s="4"/>
      <c r="F38" s="25">
        <f>INTERMEDIA!B69*0.4+INTERMEDIA!C69*0.6</f>
        <v>0</v>
      </c>
      <c r="G38" s="25">
        <v>0</v>
      </c>
      <c r="H38" s="25"/>
      <c r="I38" s="87">
        <f>0.4*INTERMEDIA!AG62+0.6*INTERMEDIA!AG66</f>
        <v>849.05213270142178</v>
      </c>
      <c r="J38" s="25">
        <v>13</v>
      </c>
      <c r="K38" s="25"/>
      <c r="L38" s="25"/>
      <c r="M38" s="25"/>
      <c r="N38" s="25"/>
      <c r="O38" s="22">
        <f t="shared" si="5"/>
        <v>13</v>
      </c>
      <c r="P38" s="17" t="e">
        <f>#REF!</f>
        <v>#REF!</v>
      </c>
      <c r="Q38" s="17" t="e">
        <f t="shared" si="6"/>
        <v>#REF!</v>
      </c>
      <c r="R38" s="17" t="e">
        <f>#REF!</f>
        <v>#REF!</v>
      </c>
      <c r="S38" s="17" t="e">
        <f t="shared" si="7"/>
        <v>#REF!</v>
      </c>
      <c r="T38" s="17" t="e">
        <f>#REF!</f>
        <v>#REF!</v>
      </c>
      <c r="U38" s="17" t="e">
        <f t="shared" si="8"/>
        <v>#REF!</v>
      </c>
      <c r="V38" s="18" t="e">
        <f>0.4*((Q38+U38)-MIN(Q38,U38))+0.6*S38</f>
        <v>#REF!</v>
      </c>
    </row>
    <row r="39" spans="1:22" ht="15.75" x14ac:dyDescent="0.25">
      <c r="A39" s="6" t="s">
        <v>95</v>
      </c>
      <c r="B39" s="24" t="s">
        <v>87</v>
      </c>
      <c r="C39" s="24"/>
      <c r="D39" s="24"/>
      <c r="E39" s="28"/>
      <c r="F39" s="25"/>
      <c r="G39" s="25"/>
      <c r="H39" s="25"/>
      <c r="I39" s="25"/>
      <c r="J39" s="25"/>
      <c r="K39" s="25"/>
      <c r="L39" s="25"/>
      <c r="M39" s="25"/>
      <c r="N39" s="25"/>
      <c r="O39" s="22">
        <f t="shared" si="5"/>
        <v>0</v>
      </c>
      <c r="P39" s="17" t="e">
        <f>#REF!</f>
        <v>#REF!</v>
      </c>
      <c r="Q39" s="17" t="e">
        <f t="shared" si="6"/>
        <v>#REF!</v>
      </c>
      <c r="R39" s="17" t="e">
        <f>#REF!</f>
        <v>#REF!</v>
      </c>
      <c r="S39" s="17" t="e">
        <f t="shared" si="7"/>
        <v>#REF!</v>
      </c>
      <c r="T39" s="17" t="e">
        <f>#REF!</f>
        <v>#REF!</v>
      </c>
      <c r="U39" s="17" t="e">
        <f t="shared" si="8"/>
        <v>#REF!</v>
      </c>
      <c r="V39" s="18" t="e">
        <f>0.4*((Q39+U39)-MIN(Q39,U39))+0.6*S39</f>
        <v>#REF!</v>
      </c>
    </row>
    <row r="40" spans="1:22" ht="15.75" x14ac:dyDescent="0.25">
      <c r="A40" s="6" t="s">
        <v>96</v>
      </c>
      <c r="B40" s="24" t="s">
        <v>87</v>
      </c>
      <c r="C40" s="24"/>
      <c r="D40" s="24"/>
      <c r="E40" s="28"/>
      <c r="F40" s="25"/>
      <c r="G40" s="25"/>
      <c r="H40" s="25"/>
      <c r="I40" s="25"/>
      <c r="J40" s="25"/>
      <c r="K40" s="25"/>
      <c r="L40" s="25"/>
      <c r="M40" s="25"/>
      <c r="N40" s="25"/>
      <c r="O40" s="22">
        <f t="shared" si="5"/>
        <v>0</v>
      </c>
      <c r="P40" s="17" t="e">
        <f>#REF!</f>
        <v>#REF!</v>
      </c>
      <c r="Q40" s="17" t="e">
        <f t="shared" si="6"/>
        <v>#REF!</v>
      </c>
      <c r="R40" s="17" t="e">
        <f>#REF!</f>
        <v>#REF!</v>
      </c>
      <c r="S40" s="17" t="e">
        <f t="shared" si="7"/>
        <v>#REF!</v>
      </c>
      <c r="T40" s="17" t="e">
        <f>#REF!</f>
        <v>#REF!</v>
      </c>
      <c r="U40" s="17" t="e">
        <f t="shared" si="8"/>
        <v>#REF!</v>
      </c>
      <c r="V40" s="18" t="e">
        <f>0.4*((Q40+U40)-MIN(Q40,U40))+0.6*S40</f>
        <v>#REF!</v>
      </c>
    </row>
    <row r="41" spans="1:22" ht="15.75" x14ac:dyDescent="0.25">
      <c r="A41" s="6" t="s">
        <v>97</v>
      </c>
      <c r="B41" s="24" t="s">
        <v>87</v>
      </c>
      <c r="C41" s="24"/>
      <c r="D41" s="24"/>
      <c r="E41" s="4"/>
      <c r="F41" s="25"/>
      <c r="G41" s="25"/>
      <c r="H41" s="25"/>
      <c r="I41" s="25"/>
      <c r="J41" s="25"/>
      <c r="K41" s="25"/>
      <c r="L41" s="25"/>
      <c r="M41" s="25"/>
      <c r="N41" s="25"/>
      <c r="O41" s="22">
        <f t="shared" si="5"/>
        <v>0</v>
      </c>
      <c r="P41" s="17" t="e">
        <f>#REF!</f>
        <v>#REF!</v>
      </c>
      <c r="Q41" s="17" t="e">
        <f t="shared" si="6"/>
        <v>#REF!</v>
      </c>
      <c r="R41" s="17" t="e">
        <f>#REF!</f>
        <v>#REF!</v>
      </c>
      <c r="S41" s="17" t="e">
        <f t="shared" si="7"/>
        <v>#REF!</v>
      </c>
      <c r="T41" s="17" t="e">
        <f>#REF!</f>
        <v>#REF!</v>
      </c>
      <c r="U41" s="17" t="e">
        <f t="shared" si="8"/>
        <v>#REF!</v>
      </c>
      <c r="V41" s="18" t="e">
        <f>0.4*((Q41+U41)-MIN(Q41,U41))+0.6*S41</f>
        <v>#REF!</v>
      </c>
    </row>
    <row r="42" spans="1:22" x14ac:dyDescent="0.2">
      <c r="A42" s="88" t="s">
        <v>37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17"/>
      <c r="Q42" s="17"/>
      <c r="R42" s="17"/>
      <c r="S42" s="17"/>
      <c r="T42" s="17"/>
      <c r="U42" s="17"/>
      <c r="V42" s="18">
        <f t="shared" si="9"/>
        <v>0</v>
      </c>
    </row>
    <row r="43" spans="1:22" ht="15.75" x14ac:dyDescent="0.25">
      <c r="A43" s="6" t="s">
        <v>82</v>
      </c>
      <c r="B43" s="28" t="s">
        <v>38</v>
      </c>
      <c r="C43" s="40"/>
      <c r="D43" s="5" t="s">
        <v>39</v>
      </c>
      <c r="E43" s="24"/>
      <c r="F43" s="87">
        <f>AVANZADA!B21*0.4+AVANZADA!C21*0.6</f>
        <v>1000</v>
      </c>
      <c r="G43" s="87">
        <v>25</v>
      </c>
      <c r="H43" s="25"/>
      <c r="I43" s="25">
        <f>0.4*INTERMEDIA!AG53+0.6*INTERMEDIA!AG57</f>
        <v>0</v>
      </c>
      <c r="J43" s="25">
        <f>0.4*INTERMEDIA!AH53+0.6*INTERMEDIA!AH57</f>
        <v>0</v>
      </c>
      <c r="K43" s="25"/>
      <c r="L43" s="25"/>
      <c r="M43" s="25"/>
      <c r="N43" s="25"/>
      <c r="O43" s="22">
        <f t="shared" ref="O43:O52" si="10">G43+I43+L43+N43</f>
        <v>25</v>
      </c>
    </row>
    <row r="44" spans="1:22" ht="15.75" x14ac:dyDescent="0.25">
      <c r="A44" s="6" t="s">
        <v>83</v>
      </c>
      <c r="B44" s="4" t="s">
        <v>46</v>
      </c>
      <c r="C44" s="24"/>
      <c r="D44" s="24" t="s">
        <v>42</v>
      </c>
      <c r="E44" s="24"/>
      <c r="F44" s="87">
        <f>AVANZADA!B29*0.4+AVANZADA!C29*0.6</f>
        <v>901.88433882303843</v>
      </c>
      <c r="G44" s="87">
        <v>20</v>
      </c>
      <c r="H44" s="25"/>
      <c r="I44" s="25">
        <f>0.4*INTERMEDIA!AG61+0.6*INTERMEDIA!AG65</f>
        <v>0</v>
      </c>
      <c r="J44" s="25">
        <f>0.4*INTERMEDIA!AH61+0.6*INTERMEDIA!AH65</f>
        <v>0</v>
      </c>
      <c r="K44" s="25"/>
      <c r="L44" s="25"/>
      <c r="M44" s="25"/>
      <c r="N44" s="25"/>
      <c r="O44" s="22">
        <f t="shared" si="10"/>
        <v>20</v>
      </c>
      <c r="P44" s="17" t="e">
        <f>#REF!</f>
        <v>#REF!</v>
      </c>
      <c r="Q44" s="17" t="e">
        <f t="shared" ref="Q44:Q52" si="11">(P44*1000)/MAX(P$32:P$47)</f>
        <v>#REF!</v>
      </c>
      <c r="R44" s="17" t="e">
        <f>#REF!</f>
        <v>#REF!</v>
      </c>
      <c r="S44" s="17" t="e">
        <f t="shared" ref="S44:S52" si="12">(R44*1000)/MAX(R$32:R$47)</f>
        <v>#REF!</v>
      </c>
      <c r="T44" s="17" t="e">
        <f>#REF!</f>
        <v>#REF!</v>
      </c>
      <c r="U44" s="17" t="e">
        <f t="shared" ref="U44:U52" si="13">(T44*1000)/MAX(T$32:T$47)</f>
        <v>#REF!</v>
      </c>
      <c r="V44" s="18" t="e">
        <f t="shared" ref="V44:V52" si="14">0.4*((Q44+U44)-MIN(Q44,U44))+0.6*S44</f>
        <v>#REF!</v>
      </c>
    </row>
    <row r="45" spans="1:22" ht="15.75" x14ac:dyDescent="0.25">
      <c r="A45" s="6" t="s">
        <v>84</v>
      </c>
      <c r="B45" s="28" t="s">
        <v>87</v>
      </c>
      <c r="C45" s="24"/>
      <c r="D45" s="5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2">
        <f t="shared" si="10"/>
        <v>0</v>
      </c>
      <c r="P45" s="17" t="e">
        <f>#REF!</f>
        <v>#REF!</v>
      </c>
      <c r="Q45" s="17" t="e">
        <f t="shared" si="11"/>
        <v>#REF!</v>
      </c>
      <c r="R45" s="17" t="e">
        <f>#REF!</f>
        <v>#REF!</v>
      </c>
      <c r="S45" s="17" t="e">
        <f t="shared" si="12"/>
        <v>#REF!</v>
      </c>
      <c r="T45" s="17" t="e">
        <f>#REF!</f>
        <v>#REF!</v>
      </c>
      <c r="U45" s="17" t="e">
        <f t="shared" si="13"/>
        <v>#REF!</v>
      </c>
      <c r="V45" s="18" t="e">
        <f t="shared" si="14"/>
        <v>#REF!</v>
      </c>
    </row>
    <row r="46" spans="1:22" ht="15.75" x14ac:dyDescent="0.25">
      <c r="A46" s="6" t="s">
        <v>85</v>
      </c>
      <c r="B46" s="24" t="s">
        <v>87</v>
      </c>
      <c r="C46" s="24"/>
      <c r="D46" s="5"/>
      <c r="E46" s="28"/>
      <c r="F46" s="25"/>
      <c r="G46" s="25"/>
      <c r="H46" s="25"/>
      <c r="I46" s="25"/>
      <c r="J46" s="25"/>
      <c r="K46" s="25"/>
      <c r="L46" s="25"/>
      <c r="M46" s="25"/>
      <c r="N46" s="25"/>
      <c r="O46" s="22">
        <f t="shared" si="10"/>
        <v>0</v>
      </c>
      <c r="P46" s="17" t="e">
        <f>#REF!</f>
        <v>#REF!</v>
      </c>
      <c r="Q46" s="17" t="e">
        <f t="shared" si="11"/>
        <v>#REF!</v>
      </c>
      <c r="R46" s="17" t="e">
        <f>#REF!</f>
        <v>#REF!</v>
      </c>
      <c r="S46" s="17" t="e">
        <f t="shared" si="12"/>
        <v>#REF!</v>
      </c>
      <c r="T46" s="17" t="e">
        <f>#REF!</f>
        <v>#REF!</v>
      </c>
      <c r="U46" s="17" t="e">
        <f t="shared" si="13"/>
        <v>#REF!</v>
      </c>
      <c r="V46" s="18" t="e">
        <f t="shared" si="14"/>
        <v>#REF!</v>
      </c>
    </row>
    <row r="47" spans="1:22" ht="15.75" x14ac:dyDescent="0.25">
      <c r="A47" s="6" t="s">
        <v>86</v>
      </c>
      <c r="B47" s="24" t="s">
        <v>87</v>
      </c>
      <c r="C47" s="24"/>
      <c r="D47" s="5"/>
      <c r="E47" s="28"/>
      <c r="F47" s="25"/>
      <c r="G47" s="25"/>
      <c r="H47" s="25"/>
      <c r="I47" s="25"/>
      <c r="J47" s="25"/>
      <c r="K47" s="25"/>
      <c r="L47" s="25"/>
      <c r="M47" s="25"/>
      <c r="N47" s="25"/>
      <c r="O47" s="22">
        <f t="shared" si="10"/>
        <v>0</v>
      </c>
      <c r="P47" s="17" t="e">
        <f>#REF!</f>
        <v>#REF!</v>
      </c>
      <c r="Q47" s="17" t="e">
        <f t="shared" si="11"/>
        <v>#REF!</v>
      </c>
      <c r="R47" s="17" t="e">
        <f>#REF!</f>
        <v>#REF!</v>
      </c>
      <c r="S47" s="17" t="e">
        <f t="shared" si="12"/>
        <v>#REF!</v>
      </c>
      <c r="T47" s="17" t="e">
        <f>#REF!</f>
        <v>#REF!</v>
      </c>
      <c r="U47" s="17" t="e">
        <f t="shared" si="13"/>
        <v>#REF!</v>
      </c>
      <c r="V47" s="18" t="e">
        <f t="shared" si="14"/>
        <v>#REF!</v>
      </c>
    </row>
    <row r="48" spans="1:22" ht="15.75" x14ac:dyDescent="0.25">
      <c r="A48" s="6" t="s">
        <v>98</v>
      </c>
      <c r="B48" s="24" t="s">
        <v>87</v>
      </c>
      <c r="C48" s="24"/>
      <c r="D48" s="5"/>
      <c r="E48" s="28"/>
      <c r="F48" s="25"/>
      <c r="G48" s="25"/>
      <c r="H48" s="25"/>
      <c r="I48" s="25"/>
      <c r="J48" s="25"/>
      <c r="K48" s="25"/>
      <c r="L48" s="25"/>
      <c r="M48" s="25"/>
      <c r="N48" s="25"/>
      <c r="O48" s="22">
        <f t="shared" si="10"/>
        <v>0</v>
      </c>
      <c r="P48" s="17" t="e">
        <f>#REF!</f>
        <v>#REF!</v>
      </c>
      <c r="Q48" s="17" t="e">
        <f t="shared" si="11"/>
        <v>#REF!</v>
      </c>
      <c r="R48" s="17" t="e">
        <f>#REF!</f>
        <v>#REF!</v>
      </c>
      <c r="S48" s="17" t="e">
        <f t="shared" si="12"/>
        <v>#REF!</v>
      </c>
      <c r="T48" s="17" t="e">
        <f>#REF!</f>
        <v>#REF!</v>
      </c>
      <c r="U48" s="17" t="e">
        <f t="shared" si="13"/>
        <v>#REF!</v>
      </c>
      <c r="V48" s="18" t="e">
        <f t="shared" si="14"/>
        <v>#REF!</v>
      </c>
    </row>
    <row r="49" spans="1:22" ht="15.75" x14ac:dyDescent="0.25">
      <c r="A49" s="6" t="s">
        <v>99</v>
      </c>
      <c r="B49" s="24" t="s">
        <v>87</v>
      </c>
      <c r="C49" s="24"/>
      <c r="D49" s="5"/>
      <c r="E49" s="28"/>
      <c r="F49" s="25"/>
      <c r="G49" s="25"/>
      <c r="H49" s="25"/>
      <c r="I49" s="25"/>
      <c r="J49" s="25"/>
      <c r="K49" s="25"/>
      <c r="L49" s="25"/>
      <c r="M49" s="25"/>
      <c r="N49" s="25"/>
      <c r="O49" s="22">
        <f t="shared" si="10"/>
        <v>0</v>
      </c>
      <c r="P49" s="17" t="e">
        <f>#REF!</f>
        <v>#REF!</v>
      </c>
      <c r="Q49" s="17" t="e">
        <f t="shared" si="11"/>
        <v>#REF!</v>
      </c>
      <c r="R49" s="17" t="e">
        <f>#REF!</f>
        <v>#REF!</v>
      </c>
      <c r="S49" s="17" t="e">
        <f t="shared" si="12"/>
        <v>#REF!</v>
      </c>
      <c r="T49" s="17" t="e">
        <f>#REF!</f>
        <v>#REF!</v>
      </c>
      <c r="U49" s="17" t="e">
        <f t="shared" si="13"/>
        <v>#REF!</v>
      </c>
      <c r="V49" s="18" t="e">
        <f t="shared" si="14"/>
        <v>#REF!</v>
      </c>
    </row>
    <row r="50" spans="1:22" ht="15.75" x14ac:dyDescent="0.25">
      <c r="A50" s="6" t="s">
        <v>100</v>
      </c>
      <c r="B50" s="24" t="s">
        <v>87</v>
      </c>
      <c r="C50" s="24"/>
      <c r="D50" s="5"/>
      <c r="E50" s="28"/>
      <c r="F50" s="25"/>
      <c r="G50" s="25"/>
      <c r="H50" s="25"/>
      <c r="I50" s="25"/>
      <c r="J50" s="25"/>
      <c r="K50" s="25"/>
      <c r="L50" s="25"/>
      <c r="M50" s="25"/>
      <c r="N50" s="25"/>
      <c r="O50" s="22">
        <f t="shared" si="10"/>
        <v>0</v>
      </c>
      <c r="P50" s="17" t="e">
        <f>#REF!</f>
        <v>#REF!</v>
      </c>
      <c r="Q50" s="17" t="e">
        <f t="shared" si="11"/>
        <v>#REF!</v>
      </c>
      <c r="R50" s="17" t="e">
        <f>#REF!</f>
        <v>#REF!</v>
      </c>
      <c r="S50" s="17" t="e">
        <f t="shared" si="12"/>
        <v>#REF!</v>
      </c>
      <c r="T50" s="17" t="e">
        <f>#REF!</f>
        <v>#REF!</v>
      </c>
      <c r="U50" s="17" t="e">
        <f t="shared" si="13"/>
        <v>#REF!</v>
      </c>
      <c r="V50" s="18" t="e">
        <f t="shared" si="14"/>
        <v>#REF!</v>
      </c>
    </row>
    <row r="51" spans="1:22" ht="15.75" x14ac:dyDescent="0.25">
      <c r="A51" s="6" t="s">
        <v>101</v>
      </c>
      <c r="B51" s="24" t="s">
        <v>87</v>
      </c>
      <c r="C51" s="24"/>
      <c r="D51" s="5"/>
      <c r="E51" s="28"/>
      <c r="F51" s="25"/>
      <c r="G51" s="25"/>
      <c r="H51" s="25"/>
      <c r="I51" s="25"/>
      <c r="J51" s="25"/>
      <c r="K51" s="25"/>
      <c r="L51" s="25"/>
      <c r="M51" s="25"/>
      <c r="N51" s="25"/>
      <c r="O51" s="22">
        <f t="shared" si="10"/>
        <v>0</v>
      </c>
      <c r="P51" s="17" t="e">
        <f>#REF!</f>
        <v>#REF!</v>
      </c>
      <c r="Q51" s="17" t="e">
        <f t="shared" si="11"/>
        <v>#REF!</v>
      </c>
      <c r="R51" s="17" t="e">
        <f>#REF!</f>
        <v>#REF!</v>
      </c>
      <c r="S51" s="17" t="e">
        <f t="shared" si="12"/>
        <v>#REF!</v>
      </c>
      <c r="T51" s="17" t="e">
        <f>#REF!</f>
        <v>#REF!</v>
      </c>
      <c r="U51" s="17" t="e">
        <f t="shared" si="13"/>
        <v>#REF!</v>
      </c>
      <c r="V51" s="18" t="e">
        <f t="shared" si="14"/>
        <v>#REF!</v>
      </c>
    </row>
    <row r="52" spans="1:22" ht="16.5" thickBot="1" x14ac:dyDescent="0.3">
      <c r="A52" s="31" t="s">
        <v>102</v>
      </c>
      <c r="B52" s="33" t="s">
        <v>87</v>
      </c>
      <c r="C52" s="33"/>
      <c r="D52" s="55"/>
      <c r="E52" s="32"/>
      <c r="F52" s="34"/>
      <c r="G52" s="34"/>
      <c r="H52" s="34"/>
      <c r="I52" s="34"/>
      <c r="J52" s="34"/>
      <c r="K52" s="34"/>
      <c r="L52" s="34"/>
      <c r="M52" s="34"/>
      <c r="N52" s="34"/>
      <c r="O52" s="27">
        <f t="shared" si="10"/>
        <v>0</v>
      </c>
      <c r="P52" s="17" t="e">
        <f>#REF!</f>
        <v>#REF!</v>
      </c>
      <c r="Q52" s="17" t="e">
        <f t="shared" si="11"/>
        <v>#REF!</v>
      </c>
      <c r="R52" s="17" t="e">
        <f>#REF!</f>
        <v>#REF!</v>
      </c>
      <c r="S52" s="17" t="e">
        <f t="shared" si="12"/>
        <v>#REF!</v>
      </c>
      <c r="T52" s="17" t="e">
        <f>#REF!</f>
        <v>#REF!</v>
      </c>
      <c r="U52" s="17" t="e">
        <f t="shared" si="13"/>
        <v>#REF!</v>
      </c>
      <c r="V52" s="18" t="e">
        <f t="shared" si="14"/>
        <v>#REF!</v>
      </c>
    </row>
    <row r="53" spans="1:22" ht="15.75" thickTop="1" x14ac:dyDescent="0.2"/>
  </sheetData>
  <mergeCells count="27">
    <mergeCell ref="A31:O31"/>
    <mergeCell ref="F8:G8"/>
    <mergeCell ref="H8:I8"/>
    <mergeCell ref="K8:L8"/>
    <mergeCell ref="M8:N8"/>
    <mergeCell ref="H4:I4"/>
    <mergeCell ref="A7:O7"/>
    <mergeCell ref="A9:O9"/>
    <mergeCell ref="A20:O20"/>
    <mergeCell ref="A2:O3"/>
    <mergeCell ref="A4:A6"/>
    <mergeCell ref="B4:B6"/>
    <mergeCell ref="C4:C6"/>
    <mergeCell ref="D4:D6"/>
    <mergeCell ref="F4:G4"/>
    <mergeCell ref="F5:G5"/>
    <mergeCell ref="H5:I5"/>
    <mergeCell ref="A42:O42"/>
    <mergeCell ref="P5:Q5"/>
    <mergeCell ref="R5:S5"/>
    <mergeCell ref="T5:U5"/>
    <mergeCell ref="K4:L4"/>
    <mergeCell ref="O4:O6"/>
    <mergeCell ref="P4:U4"/>
    <mergeCell ref="K5:L5"/>
    <mergeCell ref="M4:N4"/>
    <mergeCell ref="M5:N5"/>
  </mergeCells>
  <pageMargins left="0.75" right="0.75" top="0.33" bottom="0.32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"/>
  <sheetViews>
    <sheetView zoomScale="97" workbookViewId="0">
      <pane xSplit="3" ySplit="13" topLeftCell="S14" activePane="bottomRight" state="frozen"/>
      <selection pane="topRight" activeCell="D1" sqref="D1"/>
      <selection pane="bottomLeft" activeCell="A14" sqref="A14"/>
      <selection pane="bottomRight" activeCell="AJ32" sqref="AJ32"/>
    </sheetView>
  </sheetViews>
  <sheetFormatPr baseColWidth="10" defaultRowHeight="12.75" outlineLevelCol="1" x14ac:dyDescent="0.2"/>
  <cols>
    <col min="1" max="1" width="6" customWidth="1"/>
    <col min="2" max="2" width="12.28515625" customWidth="1"/>
    <col min="3" max="3" width="15" bestFit="1" customWidth="1"/>
    <col min="4" max="4" width="3.5703125" hidden="1" customWidth="1" outlineLevel="1"/>
    <col min="5" max="5" width="3.42578125" hidden="1" customWidth="1" outlineLevel="1"/>
    <col min="6" max="6" width="3.85546875" hidden="1" customWidth="1" outlineLevel="1"/>
    <col min="7" max="7" width="3.5703125" hidden="1" customWidth="1" outlineLevel="1"/>
    <col min="8" max="8" width="3.28515625" hidden="1" customWidth="1" outlineLevel="1"/>
    <col min="9" max="9" width="2.85546875" hidden="1" customWidth="1" outlineLevel="1"/>
    <col min="10" max="10" width="3.28515625" hidden="1" customWidth="1" outlineLevel="1"/>
    <col min="11" max="11" width="3.140625" hidden="1" customWidth="1" outlineLevel="1"/>
    <col min="12" max="15" width="3.42578125" hidden="1" customWidth="1" outlineLevel="1"/>
    <col min="16" max="16" width="5.85546875" hidden="1" customWidth="1" outlineLevel="1"/>
    <col min="17" max="17" width="7.7109375" hidden="1" customWidth="1" outlineLevel="1"/>
    <col min="18" max="18" width="2.5703125" hidden="1" customWidth="1" outlineLevel="1"/>
    <col min="19" max="19" width="2.5703125" customWidth="1" collapsed="1"/>
    <col min="20" max="20" width="3.5703125" customWidth="1" outlineLevel="1"/>
    <col min="21" max="21" width="3.42578125" customWidth="1" outlineLevel="1"/>
    <col min="22" max="22" width="3.85546875" customWidth="1" outlineLevel="1"/>
    <col min="23" max="23" width="3.5703125" customWidth="1" outlineLevel="1"/>
    <col min="24" max="24" width="3.28515625" customWidth="1" outlineLevel="1"/>
    <col min="25" max="25" width="2.85546875" customWidth="1" outlineLevel="1"/>
    <col min="26" max="26" width="3.28515625" customWidth="1" outlineLevel="1"/>
    <col min="27" max="27" width="3.140625" customWidth="1" outlineLevel="1"/>
    <col min="28" max="31" width="3.42578125" customWidth="1" outlineLevel="1"/>
    <col min="32" max="32" width="5.85546875" customWidth="1" outlineLevel="1"/>
    <col min="33" max="33" width="7.7109375" bestFit="1" customWidth="1" outlineLevel="1"/>
    <col min="34" max="34" width="2.5703125" customWidth="1" outlineLevel="1"/>
    <col min="35" max="35" width="2.5703125" customWidth="1"/>
  </cols>
  <sheetData>
    <row r="1" spans="1:36" ht="12.75" customHeight="1" x14ac:dyDescent="0.2">
      <c r="D1" s="111" t="s">
        <v>15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  <c r="T1" s="111" t="s">
        <v>108</v>
      </c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3"/>
    </row>
    <row r="2" spans="1:36" x14ac:dyDescent="0.2">
      <c r="D2" s="114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3"/>
      <c r="T2" s="114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3"/>
    </row>
    <row r="3" spans="1:36" x14ac:dyDescent="0.2">
      <c r="D3" s="114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T3" s="114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3"/>
    </row>
    <row r="4" spans="1:36" ht="40.5" customHeight="1" x14ac:dyDescent="0.2">
      <c r="A4" s="115" t="s">
        <v>14</v>
      </c>
      <c r="B4" s="118" t="s">
        <v>8</v>
      </c>
      <c r="C4" s="118"/>
      <c r="D4" s="119" t="s">
        <v>88</v>
      </c>
      <c r="E4" s="119" t="s">
        <v>88</v>
      </c>
      <c r="F4" s="119" t="s">
        <v>88</v>
      </c>
      <c r="G4" s="119" t="s">
        <v>88</v>
      </c>
      <c r="H4" s="119" t="s">
        <v>88</v>
      </c>
      <c r="I4" s="119" t="s">
        <v>88</v>
      </c>
      <c r="J4" s="119" t="s">
        <v>88</v>
      </c>
      <c r="K4" s="119" t="s">
        <v>88</v>
      </c>
      <c r="L4" s="119" t="s">
        <v>88</v>
      </c>
      <c r="M4" s="119" t="s">
        <v>88</v>
      </c>
      <c r="N4" s="119" t="s">
        <v>91</v>
      </c>
      <c r="O4" s="119" t="s">
        <v>92</v>
      </c>
      <c r="Q4" s="54"/>
      <c r="T4" s="119" t="s">
        <v>88</v>
      </c>
      <c r="U4" s="119" t="s">
        <v>88</v>
      </c>
      <c r="V4" s="119" t="s">
        <v>88</v>
      </c>
      <c r="W4" s="119" t="s">
        <v>88</v>
      </c>
      <c r="X4" s="119" t="s">
        <v>88</v>
      </c>
      <c r="Y4" s="119" t="s">
        <v>88</v>
      </c>
      <c r="Z4" s="119" t="s">
        <v>88</v>
      </c>
      <c r="AA4" s="119" t="s">
        <v>88</v>
      </c>
      <c r="AB4" s="119" t="s">
        <v>88</v>
      </c>
      <c r="AC4" s="119" t="s">
        <v>88</v>
      </c>
      <c r="AD4" s="119" t="s">
        <v>91</v>
      </c>
      <c r="AE4" s="119" t="s">
        <v>92</v>
      </c>
      <c r="AG4" s="54"/>
    </row>
    <row r="5" spans="1:36" ht="12.75" customHeight="1" x14ac:dyDescent="0.2">
      <c r="A5" s="116"/>
      <c r="B5" s="118"/>
      <c r="C5" s="118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54"/>
      <c r="Q5" s="54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54"/>
      <c r="AG5" s="54"/>
    </row>
    <row r="6" spans="1:36" ht="12.75" customHeight="1" x14ac:dyDescent="0.2">
      <c r="A6" s="116"/>
      <c r="B6" s="118"/>
      <c r="C6" s="118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54"/>
      <c r="Q6" s="54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54"/>
      <c r="AG6" s="54"/>
    </row>
    <row r="7" spans="1:36" ht="12.75" customHeight="1" x14ac:dyDescent="0.2">
      <c r="A7" s="116"/>
      <c r="B7" s="118"/>
      <c r="C7" s="118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54"/>
      <c r="Q7" s="54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54"/>
      <c r="AG7" s="54"/>
    </row>
    <row r="8" spans="1:36" ht="12.75" customHeight="1" x14ac:dyDescent="0.2">
      <c r="A8" s="116"/>
      <c r="B8" s="118"/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54"/>
      <c r="Q8" s="54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54"/>
      <c r="AG8" s="54"/>
    </row>
    <row r="9" spans="1:36" ht="12.75" customHeight="1" x14ac:dyDescent="0.2">
      <c r="A9" s="116"/>
      <c r="B9" s="118"/>
      <c r="C9" s="118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54"/>
      <c r="Q9" s="54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54"/>
      <c r="AG9" s="54"/>
    </row>
    <row r="10" spans="1:36" ht="23.25" x14ac:dyDescent="0.2">
      <c r="A10" s="116"/>
      <c r="B10" s="120" t="s">
        <v>89</v>
      </c>
      <c r="C10" s="121"/>
      <c r="D10">
        <v>10</v>
      </c>
      <c r="E10">
        <v>14</v>
      </c>
      <c r="F10">
        <v>18</v>
      </c>
      <c r="G10">
        <v>10</v>
      </c>
      <c r="H10">
        <v>17</v>
      </c>
      <c r="I10">
        <v>17</v>
      </c>
      <c r="J10">
        <v>12</v>
      </c>
      <c r="K10">
        <v>17</v>
      </c>
      <c r="L10">
        <v>10</v>
      </c>
      <c r="M10">
        <v>13</v>
      </c>
      <c r="N10">
        <v>3</v>
      </c>
      <c r="O10">
        <v>1</v>
      </c>
      <c r="P10" s="122">
        <f>SUM(D10:M10)</f>
        <v>138</v>
      </c>
      <c r="Q10" s="118"/>
      <c r="T10">
        <v>10</v>
      </c>
      <c r="U10">
        <v>14</v>
      </c>
      <c r="V10">
        <v>18</v>
      </c>
      <c r="W10">
        <v>10</v>
      </c>
      <c r="X10">
        <v>17</v>
      </c>
      <c r="Y10">
        <v>17</v>
      </c>
      <c r="Z10">
        <v>12</v>
      </c>
      <c r="AA10">
        <v>17</v>
      </c>
      <c r="AB10">
        <v>10</v>
      </c>
      <c r="AC10">
        <v>13</v>
      </c>
      <c r="AD10">
        <v>3</v>
      </c>
      <c r="AE10">
        <v>1</v>
      </c>
      <c r="AF10" s="122">
        <f>SUM(T10:AC10)</f>
        <v>138</v>
      </c>
      <c r="AG10" s="118"/>
    </row>
    <row r="11" spans="1:36" ht="23.25" x14ac:dyDescent="0.2">
      <c r="A11" s="116"/>
      <c r="B11" s="120" t="s">
        <v>90</v>
      </c>
      <c r="C11" s="121"/>
      <c r="D11">
        <v>13</v>
      </c>
      <c r="E11">
        <v>26</v>
      </c>
      <c r="F11">
        <v>15</v>
      </c>
      <c r="G11">
        <v>14</v>
      </c>
      <c r="H11">
        <v>19</v>
      </c>
      <c r="I11">
        <v>5</v>
      </c>
      <c r="J11">
        <v>28</v>
      </c>
      <c r="K11">
        <v>24</v>
      </c>
      <c r="L11">
        <v>20</v>
      </c>
      <c r="M11">
        <v>15</v>
      </c>
      <c r="N11">
        <v>3</v>
      </c>
      <c r="O11">
        <v>1</v>
      </c>
      <c r="P11" s="122">
        <f>SUM(D11:M11)</f>
        <v>179</v>
      </c>
      <c r="Q11" s="118"/>
      <c r="T11">
        <v>6</v>
      </c>
      <c r="U11">
        <v>29</v>
      </c>
      <c r="V11">
        <v>18</v>
      </c>
      <c r="W11">
        <v>24</v>
      </c>
      <c r="X11">
        <v>29</v>
      </c>
      <c r="Y11">
        <v>11</v>
      </c>
      <c r="Z11">
        <v>35</v>
      </c>
      <c r="AA11">
        <v>31</v>
      </c>
      <c r="AB11">
        <v>14</v>
      </c>
      <c r="AC11">
        <v>14</v>
      </c>
      <c r="AD11">
        <v>3</v>
      </c>
      <c r="AE11">
        <v>1</v>
      </c>
      <c r="AF11" s="122">
        <f>SUM(T11:AC11)</f>
        <v>211</v>
      </c>
      <c r="AG11" s="118"/>
    </row>
    <row r="12" spans="1:36" ht="12.75" customHeight="1" x14ac:dyDescent="0.2">
      <c r="A12" s="116"/>
      <c r="B12" s="123" t="s">
        <v>9</v>
      </c>
      <c r="C12" s="123"/>
      <c r="D12" s="124" t="s">
        <v>10</v>
      </c>
      <c r="E12" s="125"/>
      <c r="F12" s="125"/>
      <c r="G12" s="125"/>
      <c r="H12" s="125"/>
      <c r="I12" s="125"/>
      <c r="J12" s="125"/>
      <c r="K12" s="125"/>
      <c r="L12" s="23"/>
      <c r="M12" s="23"/>
      <c r="N12" s="23"/>
      <c r="O12" s="23"/>
      <c r="P12" s="126" t="s">
        <v>11</v>
      </c>
      <c r="Q12" s="128" t="s">
        <v>20</v>
      </c>
      <c r="T12" s="124" t="s">
        <v>10</v>
      </c>
      <c r="U12" s="125"/>
      <c r="V12" s="125"/>
      <c r="W12" s="125"/>
      <c r="X12" s="125"/>
      <c r="Y12" s="125"/>
      <c r="Z12" s="125"/>
      <c r="AA12" s="125"/>
      <c r="AB12" s="23"/>
      <c r="AC12" s="23"/>
      <c r="AD12" s="23"/>
      <c r="AE12" s="23"/>
      <c r="AF12" s="126" t="s">
        <v>11</v>
      </c>
      <c r="AG12" s="128" t="s">
        <v>20</v>
      </c>
    </row>
    <row r="13" spans="1:36" ht="13.5" customHeight="1" thickBot="1" x14ac:dyDescent="0.25">
      <c r="A13" s="117"/>
      <c r="B13" s="13" t="s">
        <v>12</v>
      </c>
      <c r="C13" s="13" t="s">
        <v>13</v>
      </c>
      <c r="D13" s="8">
        <v>1</v>
      </c>
      <c r="E13" s="9">
        <v>2</v>
      </c>
      <c r="F13" s="9">
        <v>3</v>
      </c>
      <c r="G13" s="10">
        <v>4</v>
      </c>
      <c r="H13" s="8">
        <v>5</v>
      </c>
      <c r="I13" s="9">
        <v>6</v>
      </c>
      <c r="J13" s="9">
        <v>7</v>
      </c>
      <c r="K13" s="10">
        <v>8</v>
      </c>
      <c r="L13" s="9">
        <v>9</v>
      </c>
      <c r="M13" s="9">
        <v>10</v>
      </c>
      <c r="N13" s="9">
        <v>9</v>
      </c>
      <c r="O13" s="9">
        <v>10</v>
      </c>
      <c r="P13" s="127"/>
      <c r="Q13" s="129"/>
      <c r="T13" s="8">
        <v>1</v>
      </c>
      <c r="U13" s="9">
        <v>2</v>
      </c>
      <c r="V13" s="9">
        <v>3</v>
      </c>
      <c r="W13" s="10">
        <v>4</v>
      </c>
      <c r="X13" s="8">
        <v>5</v>
      </c>
      <c r="Y13" s="9">
        <v>6</v>
      </c>
      <c r="Z13" s="9">
        <v>7</v>
      </c>
      <c r="AA13" s="10">
        <v>8</v>
      </c>
      <c r="AB13" s="9">
        <v>9</v>
      </c>
      <c r="AC13" s="9">
        <v>10</v>
      </c>
      <c r="AD13" s="9">
        <v>9</v>
      </c>
      <c r="AE13" s="9">
        <v>10</v>
      </c>
      <c r="AF13" s="127"/>
      <c r="AG13" s="129"/>
    </row>
    <row r="14" spans="1:36" ht="14.25" customHeight="1" x14ac:dyDescent="0.2">
      <c r="A14" s="130" t="str">
        <f>Clasifficación!A10</f>
        <v>B_1</v>
      </c>
      <c r="B14" s="133" t="str">
        <f>Clasifficación!B10</f>
        <v>DANIEL GOMEZ MILLAN</v>
      </c>
      <c r="C14" s="134"/>
      <c r="D14" s="45">
        <v>5</v>
      </c>
      <c r="E14" s="46">
        <v>4</v>
      </c>
      <c r="F14" s="46">
        <v>5</v>
      </c>
      <c r="G14" s="46">
        <v>5</v>
      </c>
      <c r="H14" s="46">
        <v>6</v>
      </c>
      <c r="I14" s="46">
        <v>6</v>
      </c>
      <c r="J14" s="46">
        <v>6</v>
      </c>
      <c r="K14" s="46">
        <v>4</v>
      </c>
      <c r="L14" s="46">
        <v>6</v>
      </c>
      <c r="M14" s="46">
        <v>5</v>
      </c>
      <c r="N14" s="46">
        <v>5</v>
      </c>
      <c r="O14" s="46">
        <v>5</v>
      </c>
      <c r="P14" s="29">
        <f>D14*D$10+E14*E$10+F14*F$10+G14*G$10+H14*H$10+I14*I$10+J14*J$10+K14*K$10+L14*L$10+M14*M$10+N$10*N14+O$10*O14</f>
        <v>735</v>
      </c>
      <c r="Q14" s="137">
        <f>P17*1000/(MAX(P$17,P$25,P$33,P$41,P$49,P$57,P$65,P$73,P$81,P$89))</f>
        <v>982.62032085561498</v>
      </c>
      <c r="T14" s="45">
        <v>4</v>
      </c>
      <c r="U14" s="46">
        <v>5</v>
      </c>
      <c r="V14" s="46">
        <v>4</v>
      </c>
      <c r="W14" s="46">
        <v>5</v>
      </c>
      <c r="X14" s="46">
        <v>5</v>
      </c>
      <c r="Y14" s="46">
        <v>4</v>
      </c>
      <c r="Z14" s="46">
        <v>3</v>
      </c>
      <c r="AA14" s="46">
        <v>5</v>
      </c>
      <c r="AB14" s="46">
        <v>5</v>
      </c>
      <c r="AC14" s="46">
        <v>2</v>
      </c>
      <c r="AD14" s="46">
        <v>5</v>
      </c>
      <c r="AE14" s="46">
        <v>5</v>
      </c>
      <c r="AF14" s="29">
        <f>T14*T$10+U14*U$10+V14*V$10+W14*W$10+X14*X$10+Y14*Y$10+Z14*Z$10+AA14*AA$10+AB14*AB$10+AC14*AC$10+AD$10*AD14+AE$10*AE14</f>
        <v>602</v>
      </c>
      <c r="AG14" s="137">
        <f>AF17*1000/(MAX(AF$17,AF$25,AF$33,AF$41,AF$49,AF$57,AF$65,AF$73,AF$81,AF$89))</f>
        <v>768.83780332056199</v>
      </c>
    </row>
    <row r="15" spans="1:36" ht="12.75" customHeight="1" x14ac:dyDescent="0.2">
      <c r="A15" s="131"/>
      <c r="B15" s="135"/>
      <c r="C15" s="136"/>
      <c r="D15" s="47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30">
        <f>D15*D$10+E15*E$10+F15*F$10+G15*G$10+H15*H$10+I15*I$10+J15*J$10+K15*K$10+L15*L$10+M15*M$10+N$10*N15+O$10*O15</f>
        <v>0</v>
      </c>
      <c r="Q15" s="138"/>
      <c r="T15" s="47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30">
        <f>T15*T$10+U15*U$10+V15*V$10+W15*W$10+X15*X$10+Y15*Y$10+Z15*Z$10+AA15*AA$10+AB15*AB$10+AC15*AC$10+AD$10*AD15+AE$10*AE15</f>
        <v>0</v>
      </c>
      <c r="AG15" s="138"/>
    </row>
    <row r="16" spans="1:36" ht="12.75" customHeight="1" x14ac:dyDescent="0.2">
      <c r="A16" s="131"/>
      <c r="B16" s="135"/>
      <c r="C16" s="136"/>
      <c r="D16" s="47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30">
        <f>D16*D$10+E16*E$10+F16*F$10+G16*G$10+H16*H$10+I16*I$10+J16*J$10+K16*K$10+L16*L$10+M16*M$10+N$10*N16+O$10*O16</f>
        <v>0</v>
      </c>
      <c r="Q16" s="138"/>
      <c r="T16" s="47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0</v>
      </c>
      <c r="AE16" s="48">
        <v>0</v>
      </c>
      <c r="AF16" s="30">
        <f>T16*T$10+U16*U$10+V16*V$10+W16*W$10+X16*X$10+Y16*Y$10+Z16*Z$10+AA16*AA$10+AB16*AB$10+AC16*AC$10+AD$10*AD16+AE$10*AE16</f>
        <v>0</v>
      </c>
      <c r="AG16" s="138"/>
      <c r="AJ16">
        <f>0.4*AG14+0.6*AG18</f>
        <v>907.53512132822482</v>
      </c>
    </row>
    <row r="17" spans="1:36" ht="15" customHeight="1" thickBot="1" x14ac:dyDescent="0.3">
      <c r="A17" s="131"/>
      <c r="B17" s="135"/>
      <c r="C17" s="136"/>
      <c r="D17" s="57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6">
        <f>P14+P15+P16</f>
        <v>735</v>
      </c>
      <c r="Q17" s="139"/>
      <c r="T17" s="57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6">
        <f>AF14+AF15+AF16</f>
        <v>602</v>
      </c>
      <c r="AG17" s="139"/>
    </row>
    <row r="18" spans="1:36" ht="14.25" customHeight="1" x14ac:dyDescent="0.2">
      <c r="A18" s="131"/>
      <c r="B18" s="135"/>
      <c r="C18" s="136"/>
      <c r="D18" s="11">
        <v>5</v>
      </c>
      <c r="E18" s="12">
        <v>0</v>
      </c>
      <c r="F18" s="12">
        <v>6</v>
      </c>
      <c r="G18" s="12">
        <v>6</v>
      </c>
      <c r="H18" s="12">
        <v>3</v>
      </c>
      <c r="I18" s="12">
        <v>6</v>
      </c>
      <c r="J18" s="12">
        <v>4</v>
      </c>
      <c r="K18" s="12">
        <v>5</v>
      </c>
      <c r="L18" s="12">
        <v>6</v>
      </c>
      <c r="M18" s="12">
        <v>3</v>
      </c>
      <c r="N18" s="12">
        <v>5</v>
      </c>
      <c r="O18" s="12">
        <v>5</v>
      </c>
      <c r="P18" s="30">
        <f>D18*D$11+E18*E$11+F18*F$11+G18*G$11+H18*H$11+I18*I$11+J18*J$11+K18*K$11+L18*L$11+M18*M$11+N$11*N18+O$11*O18</f>
        <v>743</v>
      </c>
      <c r="Q18" s="140">
        <f>P21*1000/(MAX(P$21,P$29,P$37,P$45,P$53,P$61,P$69,P$77,P$85,P$93))</f>
        <v>927.59051186017473</v>
      </c>
      <c r="T18" s="11">
        <v>4</v>
      </c>
      <c r="U18" s="12">
        <v>0</v>
      </c>
      <c r="V18" s="12">
        <v>4</v>
      </c>
      <c r="W18" s="12">
        <v>4</v>
      </c>
      <c r="X18" s="12">
        <v>3</v>
      </c>
      <c r="Y18" s="12">
        <v>5</v>
      </c>
      <c r="Z18" s="12">
        <v>5</v>
      </c>
      <c r="AA18" s="12">
        <v>2</v>
      </c>
      <c r="AB18" s="12">
        <v>4</v>
      </c>
      <c r="AC18" s="12">
        <v>3</v>
      </c>
      <c r="AD18" s="12">
        <v>5</v>
      </c>
      <c r="AE18" s="12">
        <v>5</v>
      </c>
      <c r="AF18" s="30">
        <f>T18*T$11+U18*U$11+V18*V$11+W18*W$11+X18*X$11+Y18*Y$11+Z18*Z$11+AA18*AA$11+AB18*AB$11+AC18*AC$11+AD$11*AD18+AE$11*AE18</f>
        <v>689</v>
      </c>
      <c r="AG18" s="140">
        <f>AF21*1000/(MAX(AF$21,AF$29,AF$37,AF$45,AF$53,AF$61,AF$69,AF$77,AF$85,AF$93))</f>
        <v>1000</v>
      </c>
    </row>
    <row r="19" spans="1:36" ht="12.75" customHeight="1" thickBot="1" x14ac:dyDescent="0.25">
      <c r="A19" s="131"/>
      <c r="B19" s="135"/>
      <c r="C19" s="136"/>
      <c r="D19" s="14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30">
        <f>D19*D$11+E19*E$11+F19*F$11+G19*G$11+H19*H$11+I19*I$11+J19*J$11+K19*K$11+L19*L$11+M19*M$11+N$11*N19+O$11*O19</f>
        <v>0</v>
      </c>
      <c r="Q19" s="141"/>
      <c r="T19" s="14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30">
        <f>T19*T$11+U19*U$11+V19*V$11+W19*W$11+X19*X$11+Y19*Y$11+Z19*Z$11+AA19*AA$11+AB19*AB$11+AC19*AC$11+AD$11*AD19+AE$11*AE19</f>
        <v>0</v>
      </c>
      <c r="AG19" s="141"/>
    </row>
    <row r="20" spans="1:36" ht="12.75" customHeight="1" thickBot="1" x14ac:dyDescent="0.25">
      <c r="A20" s="131"/>
      <c r="B20" s="42" t="s">
        <v>10</v>
      </c>
      <c r="C20" s="42" t="s">
        <v>93</v>
      </c>
      <c r="D20" s="14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30">
        <f>D20*D$11+E20*E$11+F20*F$11+G20*G$11+H20*H$11+I20*I$11+J20*J$11+K20*K$11+L20*L$11+M20*M$11+N$11*N20+O$11*O20</f>
        <v>0</v>
      </c>
      <c r="Q20" s="141"/>
      <c r="T20" s="14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30">
        <f>T20*T$11+U20*U$11+V20*V$11+W20*W$11+X20*X$11+Y20*Y$11+Z20*Z$11+AA20*AA$11+AB20*AB$11+AC20*AC$11+AD$11*AD20+AE$11*AE20</f>
        <v>0</v>
      </c>
      <c r="AG20" s="141"/>
    </row>
    <row r="21" spans="1:36" ht="15" customHeight="1" thickBot="1" x14ac:dyDescent="0.3">
      <c r="A21" s="132"/>
      <c r="B21" s="43">
        <f>Q14</f>
        <v>982.62032085561498</v>
      </c>
      <c r="C21" s="44">
        <f>Q18</f>
        <v>927.59051186017473</v>
      </c>
      <c r="D21" s="57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41">
        <f>P18+P19+P20</f>
        <v>743</v>
      </c>
      <c r="Q21" s="142"/>
      <c r="T21" s="57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41">
        <f>AF18+AF19+AF20</f>
        <v>689</v>
      </c>
      <c r="AG21" s="142"/>
    </row>
    <row r="22" spans="1:36" ht="14.25" customHeight="1" x14ac:dyDescent="0.2">
      <c r="A22" s="130" t="str">
        <f>Clasifficación!A11</f>
        <v>B_2</v>
      </c>
      <c r="B22" s="133" t="str">
        <f>Clasifficación!B11</f>
        <v>JOSÉ LÓPEZ SERRANO</v>
      </c>
      <c r="C22" s="134"/>
      <c r="D22" s="45">
        <v>4</v>
      </c>
      <c r="E22" s="46">
        <v>6</v>
      </c>
      <c r="F22" s="46">
        <v>6</v>
      </c>
      <c r="G22" s="46">
        <v>4</v>
      </c>
      <c r="H22" s="46">
        <v>5</v>
      </c>
      <c r="I22" s="46">
        <v>5</v>
      </c>
      <c r="J22" s="46">
        <v>6</v>
      </c>
      <c r="K22" s="46">
        <v>6</v>
      </c>
      <c r="L22" s="46">
        <v>6</v>
      </c>
      <c r="M22" s="46">
        <v>4</v>
      </c>
      <c r="N22" s="46">
        <v>5</v>
      </c>
      <c r="O22" s="46">
        <v>5</v>
      </c>
      <c r="P22" s="29">
        <f>D22*D$10+E22*E$10+F22*F$10+G22*G$10+H22*H$10+I22*I$10+J22*J$10+K22*K$10+L22*L$10+M22*M$10+N$10*N22+O$10*O22</f>
        <v>748</v>
      </c>
      <c r="Q22" s="137">
        <f>P25*1000/(MAX(P$17,P$25,P$33,P$41,P$49,P$57,P$65,P$73,P$81,P$89))</f>
        <v>1000</v>
      </c>
      <c r="T22" s="45">
        <v>6</v>
      </c>
      <c r="U22" s="46">
        <v>6</v>
      </c>
      <c r="V22" s="46">
        <v>7</v>
      </c>
      <c r="W22" s="46">
        <v>6</v>
      </c>
      <c r="X22" s="46">
        <v>5</v>
      </c>
      <c r="Y22" s="46">
        <v>6</v>
      </c>
      <c r="Z22" s="46">
        <v>6</v>
      </c>
      <c r="AA22" s="46">
        <v>5</v>
      </c>
      <c r="AB22" s="46">
        <v>5</v>
      </c>
      <c r="AC22" s="46">
        <v>3</v>
      </c>
      <c r="AD22" s="46">
        <v>5</v>
      </c>
      <c r="AE22" s="46">
        <v>5</v>
      </c>
      <c r="AF22" s="29">
        <f>T22*T$10+U22*U$10+V22*V$10+W22*W$10+X22*X$10+Y22*Y$10+Z22*Z$10+AA22*AA$10+AB22*AB$10+AC22*AC$10+AD$10*AD22+AE$10*AE22</f>
        <v>783</v>
      </c>
      <c r="AG22" s="137">
        <f>AF25*1000/(MAX(AF$17,AF$25,AF$33,AF$41,AF$49,AF$57,AF$65,AF$73,AF$81,AF$89))</f>
        <v>1000</v>
      </c>
    </row>
    <row r="23" spans="1:36" ht="12.75" customHeight="1" x14ac:dyDescent="0.2">
      <c r="A23" s="131"/>
      <c r="B23" s="135"/>
      <c r="C23" s="136"/>
      <c r="D23" s="47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30">
        <f>D23*D$10+E23*E$10+F23*F$10+G23*G$10+H23*H$10+I23*I$10+J23*J$10+K23*K$10+L23*L$10+M23*M$10+N$10*N23+O$10*O23</f>
        <v>0</v>
      </c>
      <c r="Q23" s="138"/>
      <c r="T23" s="47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30">
        <f>T23*T$10+U23*U$10+V23*V$10+W23*W$10+X23*X$10+Y23*Y$10+Z23*Z$10+AA23*AA$10+AB23*AB$10+AC23*AC$10+AD$10*AD23+AE$10*AE23</f>
        <v>0</v>
      </c>
      <c r="AG23" s="138"/>
    </row>
    <row r="24" spans="1:36" ht="12.75" customHeight="1" x14ac:dyDescent="0.2">
      <c r="A24" s="131"/>
      <c r="B24" s="135"/>
      <c r="C24" s="136"/>
      <c r="D24" s="47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30">
        <f>D24*D$10+E24*E$10+F24*F$10+G24*G$10+H24*H$10+I24*I$10+J24*J$10+K24*K$10+L24*L$10+M24*M$10+N$10*N24+O$10*O24</f>
        <v>0</v>
      </c>
      <c r="Q24" s="138"/>
      <c r="T24" s="47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30">
        <f>T24*T$10+U24*U$10+V24*V$10+W24*W$10+X24*X$10+Y24*Y$10+Z24*Z$10+AA24*AA$10+AB24*AB$10+AC24*AC$10+AD$10*AD24+AE$10*AE24</f>
        <v>0</v>
      </c>
      <c r="AG24" s="138"/>
      <c r="AJ24">
        <f>0.4*AG22+0.6*AG26</f>
        <v>927.72133526850507</v>
      </c>
    </row>
    <row r="25" spans="1:36" ht="15" customHeight="1" thickBot="1" x14ac:dyDescent="0.3">
      <c r="A25" s="131"/>
      <c r="B25" s="135"/>
      <c r="C25" s="13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6">
        <f>P22+P23+P24</f>
        <v>748</v>
      </c>
      <c r="Q25" s="139"/>
      <c r="T25" s="57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6">
        <f>AF22+AF23+AF24</f>
        <v>783</v>
      </c>
      <c r="AG25" s="139"/>
    </row>
    <row r="26" spans="1:36" ht="14.25" customHeight="1" x14ac:dyDescent="0.2">
      <c r="A26" s="131"/>
      <c r="B26" s="135"/>
      <c r="C26" s="136"/>
      <c r="D26" s="11">
        <v>7</v>
      </c>
      <c r="E26" s="12">
        <v>6</v>
      </c>
      <c r="F26" s="12">
        <v>0</v>
      </c>
      <c r="G26" s="12">
        <v>3</v>
      </c>
      <c r="H26" s="12">
        <v>5</v>
      </c>
      <c r="I26" s="12">
        <v>5</v>
      </c>
      <c r="J26" s="12">
        <v>5</v>
      </c>
      <c r="K26" s="12">
        <v>3</v>
      </c>
      <c r="L26" s="12">
        <v>5</v>
      </c>
      <c r="M26" s="12">
        <v>4</v>
      </c>
      <c r="N26" s="12">
        <v>5</v>
      </c>
      <c r="O26" s="12">
        <v>5</v>
      </c>
      <c r="P26" s="30">
        <f>D26*D$11+E26*E$11+F26*F$11+G26*G$11+H26*H$11+I26*I$11+J26*J$11+K26*K$11+L26*L$11+M26*M$11+N$11*N26+O$11*O26</f>
        <v>801</v>
      </c>
      <c r="Q26" s="140">
        <f>P29*1000/(MAX(P$21,P$29,P$37,P$45,P$53,P$61,P$69,P$77,P$85,P$93))</f>
        <v>1000</v>
      </c>
      <c r="T26" s="11">
        <v>5</v>
      </c>
      <c r="U26" s="12">
        <v>2</v>
      </c>
      <c r="V26" s="12">
        <v>4</v>
      </c>
      <c r="W26" s="12">
        <v>3</v>
      </c>
      <c r="X26" s="12">
        <v>0</v>
      </c>
      <c r="Y26" s="12">
        <v>4</v>
      </c>
      <c r="Z26" s="12">
        <v>3</v>
      </c>
      <c r="AA26" s="12">
        <v>3</v>
      </c>
      <c r="AB26" s="12">
        <v>4</v>
      </c>
      <c r="AC26" s="12">
        <v>4</v>
      </c>
      <c r="AD26" s="12">
        <v>5</v>
      </c>
      <c r="AE26" s="12">
        <v>5</v>
      </c>
      <c r="AF26" s="30">
        <f>T26*T$11+U26*U$11+V26*V$11+W26*W$11+X26*X$11+Y26*Y$11+Z26*Z$11+AA26*AA$11+AB26*AB$11+AC26*AC$11+AD$11*AD26+AE$11*AE26</f>
        <v>606</v>
      </c>
      <c r="AG26" s="140">
        <f>AF29*1000/(MAX(AF$21,AF$29,AF$37,AF$45,AF$53,AF$61,AF$69,AF$77,AF$85,AF$93))</f>
        <v>879.53555878084182</v>
      </c>
    </row>
    <row r="27" spans="1:36" ht="12.75" customHeight="1" thickBot="1" x14ac:dyDescent="0.25">
      <c r="A27" s="131"/>
      <c r="B27" s="135"/>
      <c r="C27" s="136"/>
      <c r="D27" s="14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30">
        <f>D27*D$11+E27*E$11+F27*F$11+G27*G$11+H27*H$11+I27*I$11+J27*J$11+K27*K$11+L27*L$11+M27*M$11+N$11*N27+O$11*O27</f>
        <v>0</v>
      </c>
      <c r="Q27" s="141"/>
      <c r="T27" s="14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30">
        <f>T27*T$11+U27*U$11+V27*V$11+W27*W$11+X27*X$11+Y27*Y$11+Z27*Z$11+AA27*AA$11+AB27*AB$11+AC27*AC$11+AD$11*AD27+AE$11*AE27</f>
        <v>0</v>
      </c>
      <c r="AG27" s="141"/>
    </row>
    <row r="28" spans="1:36" ht="12.75" customHeight="1" thickBot="1" x14ac:dyDescent="0.25">
      <c r="A28" s="131"/>
      <c r="B28" s="42" t="s">
        <v>10</v>
      </c>
      <c r="C28" s="42" t="s">
        <v>93</v>
      </c>
      <c r="D28" s="14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30">
        <f>D28*D$11+E28*E$11+F28*F$11+G28*G$11+H28*H$11+I28*I$11+J28*J$11+K28*K$11+L28*L$11+M28*M$11+N$11*N28+O$11*O28</f>
        <v>0</v>
      </c>
      <c r="Q28" s="141"/>
      <c r="T28" s="14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30">
        <f>T28*T$11+U28*U$11+V28*V$11+W28*W$11+X28*X$11+Y28*Y$11+Z28*Z$11+AA28*AA$11+AB28*AB$11+AC28*AC$11+AD$11*AD28+AE$11*AE28</f>
        <v>0</v>
      </c>
      <c r="AG28" s="141"/>
    </row>
    <row r="29" spans="1:36" ht="15" customHeight="1" thickBot="1" x14ac:dyDescent="0.3">
      <c r="A29" s="132"/>
      <c r="B29" s="43">
        <f>Q22</f>
        <v>1000</v>
      </c>
      <c r="C29" s="44">
        <f>Q26</f>
        <v>1000</v>
      </c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41">
        <f>P26+P27+P28</f>
        <v>801</v>
      </c>
      <c r="Q29" s="142"/>
      <c r="T29" s="57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41">
        <f>AF26+AF27+AF28</f>
        <v>606</v>
      </c>
      <c r="AG29" s="142"/>
    </row>
    <row r="30" spans="1:36" ht="14.25" customHeight="1" x14ac:dyDescent="0.2">
      <c r="A30" s="130" t="str">
        <f>Clasifficación!A12</f>
        <v>B_3</v>
      </c>
      <c r="B30" s="133" t="str">
        <f>Clasifficación!B12</f>
        <v>ANGEL GOMEZ DELGADO</v>
      </c>
      <c r="C30" s="134"/>
      <c r="D30" s="45">
        <v>5</v>
      </c>
      <c r="E30" s="46">
        <v>4</v>
      </c>
      <c r="F30" s="46">
        <v>5</v>
      </c>
      <c r="G30" s="46">
        <v>4</v>
      </c>
      <c r="H30" s="46">
        <v>4</v>
      </c>
      <c r="I30" s="46">
        <v>3</v>
      </c>
      <c r="J30" s="46">
        <v>0</v>
      </c>
      <c r="K30" s="46">
        <v>4</v>
      </c>
      <c r="L30" s="46">
        <v>6</v>
      </c>
      <c r="M30" s="46">
        <v>4</v>
      </c>
      <c r="N30" s="46">
        <v>5</v>
      </c>
      <c r="O30" s="46">
        <v>5</v>
      </c>
      <c r="P30" s="29">
        <f>D30*D$10+E30*E$10+F30*F$10+G30*G$10+H30*H$10+I30*I$10+J30*J$10+K30*K$10+L30*L$10+M30*M$10+N$10*N30+O$10*O30</f>
        <v>555</v>
      </c>
      <c r="Q30" s="137">
        <f>P33*1000/(MAX(P$17,P$25,P$33,P$41,P$49,P$57,P$65,P$73,P$81,P$89))</f>
        <v>741.97860962566847</v>
      </c>
      <c r="T30" s="45">
        <v>5</v>
      </c>
      <c r="U30" s="46">
        <v>6</v>
      </c>
      <c r="V30" s="46">
        <v>5</v>
      </c>
      <c r="W30" s="46">
        <v>6</v>
      </c>
      <c r="X30" s="46">
        <v>4</v>
      </c>
      <c r="Y30" s="46">
        <v>4</v>
      </c>
      <c r="Z30" s="46">
        <v>6</v>
      </c>
      <c r="AA30" s="46">
        <v>4</v>
      </c>
      <c r="AB30" s="46">
        <v>4</v>
      </c>
      <c r="AC30" s="46">
        <v>5</v>
      </c>
      <c r="AD30" s="46">
        <v>5</v>
      </c>
      <c r="AE30" s="46">
        <v>5</v>
      </c>
      <c r="AF30" s="29">
        <f>T30*T$10+U30*U$10+V30*V$10+W30*W$10+X30*X$10+Y30*Y$10+Z30*Z$10+AA30*AA$10+AB30*AB$10+AC30*AC$10+AD$10*AD30+AE$10*AE30</f>
        <v>685</v>
      </c>
      <c r="AG30" s="137">
        <f>AF33*1000/(MAX(AF$17,AF$25,AF$33,AF$41,AF$49,AF$57,AF$65,AF$73,AF$81,AF$89))</f>
        <v>874.84035759897824</v>
      </c>
    </row>
    <row r="31" spans="1:36" ht="12.75" customHeight="1" x14ac:dyDescent="0.2">
      <c r="A31" s="131"/>
      <c r="B31" s="135"/>
      <c r="C31" s="136"/>
      <c r="D31" s="47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30">
        <f>D31*D$10+E31*E$10+F31*F$10+G31*G$10+H31*H$10+I31*I$10+J31*J$10+K31*K$10+L31*L$10+M31*M$10+N$10*N31+O$10*O31</f>
        <v>0</v>
      </c>
      <c r="Q31" s="138"/>
      <c r="T31" s="47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30">
        <f>T31*T$10+U31*U$10+V31*V$10+W31*W$10+X31*X$10+Y31*Y$10+Z31*Z$10+AA31*AA$10+AB31*AB$10+AC31*AC$10+AD$10*AD31+AE$10*AE31</f>
        <v>0</v>
      </c>
      <c r="AG31" s="138"/>
    </row>
    <row r="32" spans="1:36" ht="12.75" customHeight="1" x14ac:dyDescent="0.2">
      <c r="A32" s="131"/>
      <c r="B32" s="135"/>
      <c r="C32" s="136"/>
      <c r="D32" s="47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30">
        <f>D32*D$10+E32*E$10+F32*F$10+G32*G$10+H32*H$10+I32*I$10+J32*J$10+K32*K$10+L32*L$10+M32*M$10+N$10*N32+O$10*O32</f>
        <v>0</v>
      </c>
      <c r="Q32" s="138"/>
      <c r="T32" s="47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30">
        <f>T32*T$10+U32*U$10+V32*V$10+W32*W$10+X32*X$10+Y32*Y$10+Z32*Z$10+AA32*AA$10+AB32*AB$10+AC32*AC$10+AD$10*AD32+AE$10*AE32</f>
        <v>0</v>
      </c>
      <c r="AG32" s="138"/>
      <c r="AJ32">
        <f>0.4*AG30+0.6*AG34</f>
        <v>881.1407874517829</v>
      </c>
    </row>
    <row r="33" spans="1:36" ht="15" customHeight="1" thickBot="1" x14ac:dyDescent="0.3">
      <c r="A33" s="131"/>
      <c r="B33" s="135"/>
      <c r="C33" s="136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6">
        <f>P30+P31+P32</f>
        <v>555</v>
      </c>
      <c r="Q33" s="139"/>
      <c r="T33" s="57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6">
        <f>AF30+AF31+AF32</f>
        <v>685</v>
      </c>
      <c r="AG33" s="139"/>
      <c r="AJ33">
        <f>0.4*AG30+0.6*AG34</f>
        <v>881.1407874517829</v>
      </c>
    </row>
    <row r="34" spans="1:36" ht="14.25" customHeight="1" x14ac:dyDescent="0.2">
      <c r="A34" s="131"/>
      <c r="B34" s="135"/>
      <c r="C34" s="136"/>
      <c r="D34" s="11">
        <v>6</v>
      </c>
      <c r="E34" s="12">
        <v>5</v>
      </c>
      <c r="F34" s="12">
        <v>5</v>
      </c>
      <c r="G34" s="12">
        <v>4</v>
      </c>
      <c r="H34" s="12">
        <v>5</v>
      </c>
      <c r="I34" s="12">
        <v>5</v>
      </c>
      <c r="J34" s="12">
        <v>4</v>
      </c>
      <c r="K34" s="12">
        <v>4</v>
      </c>
      <c r="L34" s="12">
        <v>5</v>
      </c>
      <c r="M34" s="12">
        <v>0</v>
      </c>
      <c r="N34" s="12">
        <v>5</v>
      </c>
      <c r="O34" s="12">
        <v>5</v>
      </c>
      <c r="P34" s="30">
        <f>D34*D$11+E34*E$11+F34*F$11+G34*G$11+H34*H$11+I34*I$11+J34*J$11+K34*K$11+L34*L$11+M34*M$11+N$11*N34+O$11*O34</f>
        <v>787</v>
      </c>
      <c r="Q34" s="140">
        <f>P37*1000/(MAX(P$21,P$29,P$37,P$45,P$53,P$61,P$69,P$77,P$85,P$93))</f>
        <v>982.52184769038706</v>
      </c>
      <c r="T34" s="11">
        <v>4</v>
      </c>
      <c r="U34" s="12">
        <v>0</v>
      </c>
      <c r="V34" s="12">
        <v>5</v>
      </c>
      <c r="W34" s="12">
        <v>4</v>
      </c>
      <c r="X34" s="12">
        <v>2</v>
      </c>
      <c r="Y34" s="12">
        <v>3</v>
      </c>
      <c r="Z34" s="12">
        <v>4</v>
      </c>
      <c r="AA34" s="12">
        <v>3</v>
      </c>
      <c r="AB34" s="12">
        <v>4</v>
      </c>
      <c r="AC34" s="12">
        <v>0</v>
      </c>
      <c r="AD34" s="12">
        <v>5</v>
      </c>
      <c r="AE34" s="12">
        <v>5</v>
      </c>
      <c r="AF34" s="30">
        <f>T34*T$11+U34*U$11+V34*V$11+W34*W$11+X34*X$11+Y34*Y$11+Z34*Z$11+AA34*AA$11+AB34*AB$11+AC34*AC$11+AD$11*AD34+AE$11*AE34</f>
        <v>610</v>
      </c>
      <c r="AG34" s="140">
        <f>AF37*1000/(MAX(AF$21,AF$29,AF$37,AF$45,AF$53,AF$61,AF$69,AF$77,AF$85,AF$93))</f>
        <v>885.3410740203193</v>
      </c>
    </row>
    <row r="35" spans="1:36" ht="12.75" customHeight="1" thickBot="1" x14ac:dyDescent="0.25">
      <c r="A35" s="131"/>
      <c r="B35" s="135"/>
      <c r="C35" s="136"/>
      <c r="D35" s="14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30">
        <f>D35*D$11+E35*E$11+F35*F$11+G35*G$11+H35*H$11+I35*I$11+J35*J$11+K35*K$11+L35*L$11+M35*M$11+N$11*N35+O$11*O35</f>
        <v>0</v>
      </c>
      <c r="Q35" s="141"/>
      <c r="T35" s="14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30">
        <f>T35*T$11+U35*U$11+V35*V$11+W35*W$11+X35*X$11+Y35*Y$11+Z35*Z$11+AA35*AA$11+AB35*AB$11+AC35*AC$11+AD$11*AD35+AE$11*AE35</f>
        <v>0</v>
      </c>
      <c r="AG35" s="141"/>
    </row>
    <row r="36" spans="1:36" ht="12.75" customHeight="1" thickBot="1" x14ac:dyDescent="0.25">
      <c r="A36" s="131"/>
      <c r="B36" s="42" t="s">
        <v>10</v>
      </c>
      <c r="C36" s="42" t="s">
        <v>93</v>
      </c>
      <c r="D36" s="14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30">
        <f>D36*D$11+E36*E$11+F36*F$11+G36*G$11+H36*H$11+I36*I$11+J36*J$11+K36*K$11+L36*L$11+M36*M$11+N$11*N36+O$11*O36</f>
        <v>0</v>
      </c>
      <c r="Q36" s="141"/>
      <c r="T36" s="14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30">
        <f>T36*T$11+U36*U$11+V36*V$11+W36*W$11+X36*X$11+Y36*Y$11+Z36*Z$11+AA36*AA$11+AB36*AB$11+AC36*AC$11+AD$11*AD36+AE$11*AE36</f>
        <v>0</v>
      </c>
      <c r="AG36" s="141"/>
    </row>
    <row r="37" spans="1:36" ht="15" customHeight="1" thickBot="1" x14ac:dyDescent="0.3">
      <c r="A37" s="132"/>
      <c r="B37" s="43">
        <f>Q30</f>
        <v>741.97860962566847</v>
      </c>
      <c r="C37" s="44">
        <f>Q34</f>
        <v>982.52184769038706</v>
      </c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41">
        <f>P34+P35+P36</f>
        <v>787</v>
      </c>
      <c r="Q37" s="142"/>
      <c r="T37" s="57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41">
        <f>AF34+AF35+AF36</f>
        <v>610</v>
      </c>
      <c r="AG37" s="142"/>
    </row>
    <row r="38" spans="1:36" ht="14.25" customHeight="1" x14ac:dyDescent="0.2">
      <c r="A38" s="130" t="str">
        <f>Clasifficación!A13</f>
        <v>B_4</v>
      </c>
      <c r="B38" s="133" t="str">
        <f>Clasifficación!B13</f>
        <v>CIRIACO DE LA HORRA</v>
      </c>
      <c r="C38" s="134"/>
      <c r="D38" s="45">
        <v>4</v>
      </c>
      <c r="E38" s="46">
        <v>5</v>
      </c>
      <c r="F38" s="46">
        <v>5</v>
      </c>
      <c r="G38" s="46">
        <v>5</v>
      </c>
      <c r="H38" s="46">
        <v>1</v>
      </c>
      <c r="I38" s="46">
        <v>0</v>
      </c>
      <c r="J38" s="46">
        <v>0</v>
      </c>
      <c r="K38" s="46">
        <v>0</v>
      </c>
      <c r="L38" s="46">
        <v>3</v>
      </c>
      <c r="M38" s="46">
        <v>2</v>
      </c>
      <c r="N38" s="46">
        <v>5</v>
      </c>
      <c r="O38" s="46">
        <v>5</v>
      </c>
      <c r="P38" s="29">
        <f>D38*D$10+E38*E$10+F38*F$10+G38*G$10+H38*H$10+I38*I$10+J38*J$10+K38*K$10+L38*L$10+M38*M$10+N$10*N38+O$10*O38</f>
        <v>343</v>
      </c>
      <c r="Q38" s="137">
        <f>P41*1000/(MAX(P$17,P$25,P$33,P$41,P$49,P$57,P$65,P$73,P$81,P$89))</f>
        <v>458.55614973262033</v>
      </c>
      <c r="T38" s="45">
        <v>5</v>
      </c>
      <c r="U38" s="46">
        <v>3</v>
      </c>
      <c r="V38" s="46">
        <v>3</v>
      </c>
      <c r="W38" s="46">
        <v>2</v>
      </c>
      <c r="X38" s="46">
        <v>0</v>
      </c>
      <c r="Y38" s="46">
        <v>4</v>
      </c>
      <c r="Z38" s="46">
        <v>3</v>
      </c>
      <c r="AA38" s="46">
        <v>4</v>
      </c>
      <c r="AB38" s="46">
        <v>3</v>
      </c>
      <c r="AC38" s="46">
        <v>4</v>
      </c>
      <c r="AD38" s="46">
        <v>5</v>
      </c>
      <c r="AE38" s="46">
        <v>5</v>
      </c>
      <c r="AF38" s="29">
        <f>T38*T$10+U38*U$10+V38*V$10+W38*W$10+X38*X$10+Y38*Y$10+Z38*Z$10+AA38*AA$10+AB38*AB$10+AC38*AC$10+AD$10*AD38+AE$10*AE38</f>
        <v>440</v>
      </c>
      <c r="AG38" s="137">
        <f>AF41*1000/(MAX(AF$17,AF$25,AF$33,AF$41,AF$49,AF$57,AF$65,AF$73,AF$81,AF$89))</f>
        <v>561.94125159642397</v>
      </c>
    </row>
    <row r="39" spans="1:36" ht="12.75" customHeight="1" x14ac:dyDescent="0.2">
      <c r="A39" s="131"/>
      <c r="B39" s="135"/>
      <c r="C39" s="136"/>
      <c r="D39" s="47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30">
        <f>D39*D$10+E39*E$10+F39*F$10+G39*G$10+H39*H$10+I39*I$10+J39*J$10+K39*K$10+L39*L$10+M39*M$10+N$10*N39+O$10*O39</f>
        <v>0</v>
      </c>
      <c r="Q39" s="138"/>
      <c r="T39" s="47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30">
        <f>T39*T$10+U39*U$10+V39*V$10+W39*W$10+X39*X$10+Y39*Y$10+Z39*Z$10+AA39*AA$10+AB39*AB$10+AC39*AC$10+AD$10*AD39+AE$10*AE39</f>
        <v>0</v>
      </c>
      <c r="AG39" s="138"/>
    </row>
    <row r="40" spans="1:36" ht="12.75" customHeight="1" x14ac:dyDescent="0.2">
      <c r="A40" s="131"/>
      <c r="B40" s="135"/>
      <c r="C40" s="136"/>
      <c r="D40" s="47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30">
        <f>D40*D$10+E40*E$10+F40*F$10+G40*G$10+H40*H$10+I40*I$10+J40*J$10+K40*K$10+L40*L$10+M40*M$10+N$10*N40+O$10*O40</f>
        <v>0</v>
      </c>
      <c r="Q40" s="138"/>
      <c r="T40" s="47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  <c r="AE40" s="48">
        <v>0</v>
      </c>
      <c r="AF40" s="30">
        <f>T40*T$10+U40*U$10+V40*V$10+W40*W$10+X40*X$10+Y40*Y$10+Z40*Z$10+AA40*AA$10+AB40*AB$10+AC40*AC$10+AD$10*AD40+AE$10*AE40</f>
        <v>0</v>
      </c>
      <c r="AG40" s="138"/>
    </row>
    <row r="41" spans="1:36" ht="15" customHeight="1" thickBot="1" x14ac:dyDescent="0.3">
      <c r="A41" s="131"/>
      <c r="B41" s="135"/>
      <c r="C41" s="136"/>
      <c r="D41" s="57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6">
        <f>P38+P39+P40</f>
        <v>343</v>
      </c>
      <c r="Q41" s="139"/>
      <c r="T41" s="57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6">
        <f>AF38+AF39+AF40</f>
        <v>440</v>
      </c>
      <c r="AG41" s="139"/>
    </row>
    <row r="42" spans="1:36" ht="14.25" customHeight="1" x14ac:dyDescent="0.2">
      <c r="A42" s="131"/>
      <c r="B42" s="135"/>
      <c r="C42" s="136"/>
      <c r="D42" s="11">
        <v>0</v>
      </c>
      <c r="E42" s="12">
        <v>3</v>
      </c>
      <c r="F42" s="12">
        <v>3</v>
      </c>
      <c r="G42" s="12">
        <v>3</v>
      </c>
      <c r="H42" s="12">
        <v>4</v>
      </c>
      <c r="I42" s="12">
        <v>4</v>
      </c>
      <c r="J42" s="12">
        <v>0</v>
      </c>
      <c r="K42" s="12">
        <v>0</v>
      </c>
      <c r="L42" s="12">
        <v>0</v>
      </c>
      <c r="M42" s="12">
        <v>0</v>
      </c>
      <c r="N42" s="12">
        <v>5</v>
      </c>
      <c r="O42" s="12">
        <v>5</v>
      </c>
      <c r="P42" s="30">
        <f>D42*D$11+E42*E$11+F42*F$11+G42*G$11+H42*H$11+I42*I$11+J42*J$11+K42*K$11+L42*L$11+M42*M$11+N$11*N42+O$11*O42</f>
        <v>281</v>
      </c>
      <c r="Q42" s="140">
        <f>P45*1000/(MAX(P$21,P$29,P$37,P$45,P$53,P$61,P$69,P$77,P$85,P$93))</f>
        <v>350.81148564294631</v>
      </c>
      <c r="T42" s="11">
        <v>0</v>
      </c>
      <c r="U42" s="12">
        <v>3</v>
      </c>
      <c r="V42" s="12">
        <v>4</v>
      </c>
      <c r="W42" s="12">
        <v>0</v>
      </c>
      <c r="X42" s="12">
        <v>0</v>
      </c>
      <c r="Y42" s="12">
        <v>0</v>
      </c>
      <c r="Z42" s="12">
        <v>0</v>
      </c>
      <c r="AA42" s="12">
        <v>2</v>
      </c>
      <c r="AB42" s="12">
        <v>1</v>
      </c>
      <c r="AC42" s="12">
        <v>0</v>
      </c>
      <c r="AD42" s="12">
        <v>5</v>
      </c>
      <c r="AE42" s="12">
        <v>5</v>
      </c>
      <c r="AF42" s="30">
        <f>T42*T$11+U42*U$11+V42*V$11+W42*W$11+X42*X$11+Y42*Y$11+Z42*Z$11+AA42*AA$11+AB42*AB$11+AC42*AC$11+AD$11*AD42+AE$11*AE42</f>
        <v>255</v>
      </c>
      <c r="AG42" s="140">
        <f>AF45*1000/(MAX(AF$21,AF$29,AF$37,AF$45,AF$53,AF$61,AF$69,AF$77,AF$85,AF$93))</f>
        <v>370.10159651669085</v>
      </c>
    </row>
    <row r="43" spans="1:36" ht="12.75" customHeight="1" thickBot="1" x14ac:dyDescent="0.25">
      <c r="A43" s="131"/>
      <c r="B43" s="135"/>
      <c r="C43" s="136"/>
      <c r="D43" s="14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30">
        <f>D43*D$11+E43*E$11+F43*F$11+G43*G$11+H43*H$11+I43*I$11+J43*J$11+K43*K$11+L43*L$11+M43*M$11+N$11*N43+O$11*O43</f>
        <v>0</v>
      </c>
      <c r="Q43" s="141"/>
      <c r="T43" s="14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30">
        <f>T43*T$11+U43*U$11+V43*V$11+W43*W$11+X43*X$11+Y43*Y$11+Z43*Z$11+AA43*AA$11+AB43*AB$11+AC43*AC$11+AD$11*AD43+AE$11*AE43</f>
        <v>0</v>
      </c>
      <c r="AG43" s="141"/>
    </row>
    <row r="44" spans="1:36" ht="12.75" customHeight="1" thickBot="1" x14ac:dyDescent="0.25">
      <c r="A44" s="131"/>
      <c r="B44" s="42" t="s">
        <v>10</v>
      </c>
      <c r="C44" s="42" t="s">
        <v>93</v>
      </c>
      <c r="D44" s="14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30">
        <f>D44*D$11+E44*E$11+F44*F$11+G44*G$11+H44*H$11+I44*I$11+J44*J$11+K44*K$11+L44*L$11+M44*M$11+N$11*N44+O$11*O44</f>
        <v>0</v>
      </c>
      <c r="Q44" s="141"/>
      <c r="T44" s="14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30">
        <f>T44*T$11+U44*U$11+V44*V$11+W44*W$11+X44*X$11+Y44*Y$11+Z44*Z$11+AA44*AA$11+AB44*AB$11+AC44*AC$11+AD$11*AD44+AE$11*AE44</f>
        <v>0</v>
      </c>
      <c r="AG44" s="141"/>
    </row>
    <row r="45" spans="1:36" ht="15" customHeight="1" thickBot="1" x14ac:dyDescent="0.3">
      <c r="A45" s="132"/>
      <c r="B45" s="43">
        <f>Q38</f>
        <v>458.55614973262033</v>
      </c>
      <c r="C45" s="44">
        <f>Q42</f>
        <v>350.81148564294631</v>
      </c>
      <c r="D45" s="57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41">
        <f>P42+P43+P44</f>
        <v>281</v>
      </c>
      <c r="Q45" s="142"/>
      <c r="T45" s="57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41">
        <f>AF42+AF43+AF44</f>
        <v>255</v>
      </c>
      <c r="AG45" s="142"/>
    </row>
    <row r="46" spans="1:36" ht="14.25" customHeight="1" x14ac:dyDescent="0.2">
      <c r="A46" s="130" t="str">
        <f>Clasifficación!A14</f>
        <v>B_5</v>
      </c>
      <c r="B46" s="133" t="str">
        <f>Clasifficación!B14</f>
        <v>JULIO ÁNGEL CONTRERAS</v>
      </c>
      <c r="C46" s="134"/>
      <c r="D46" s="45">
        <v>5</v>
      </c>
      <c r="E46" s="46">
        <v>6</v>
      </c>
      <c r="F46" s="46">
        <v>4</v>
      </c>
      <c r="G46" s="46">
        <v>6</v>
      </c>
      <c r="H46" s="46">
        <v>6</v>
      </c>
      <c r="I46" s="46">
        <v>5</v>
      </c>
      <c r="J46" s="46">
        <v>4</v>
      </c>
      <c r="K46" s="46">
        <v>5</v>
      </c>
      <c r="L46" s="46">
        <v>5</v>
      </c>
      <c r="M46" s="46">
        <v>5</v>
      </c>
      <c r="N46" s="46">
        <v>5</v>
      </c>
      <c r="O46" s="46">
        <v>5</v>
      </c>
      <c r="P46" s="29">
        <f>D46*D$10+E46*E$10+F46*F$10+G46*G$10+H46*H$10+I46*I$10+J46*J$10+K46*K$10+L46*L$10+M46*M$10+N$10*N46+O$10*O46</f>
        <v>721</v>
      </c>
      <c r="Q46" s="137">
        <f>P49*1000/(MAX(P$17,P$25,P$33,P$41,P$49,P$57,P$65,P$73,P$81,P$89))</f>
        <v>963.903743315508</v>
      </c>
      <c r="T46" s="45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29">
        <f>T46*T$10+U46*U$10+V46*V$10+W46*W$10+X46*X$10+Y46*Y$10+Z46*Z$10+AA46*AA$10+AB46*AB$10+AC46*AC$10+AD$10*AD46+AE$10*AE46</f>
        <v>0</v>
      </c>
      <c r="AG46" s="137">
        <f>AF49*1000/(MAX(AF$17,AF$25,AF$33,AF$41,AF$49,AF$57,AF$65,AF$73,AF$81,AF$89))</f>
        <v>0</v>
      </c>
    </row>
    <row r="47" spans="1:36" ht="12.75" customHeight="1" x14ac:dyDescent="0.2">
      <c r="A47" s="131"/>
      <c r="B47" s="135"/>
      <c r="C47" s="136"/>
      <c r="D47" s="47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30">
        <f>D47*D$10+E47*E$10+F47*F$10+G47*G$10+H47*H$10+I47*I$10+J47*J$10+K47*K$10+L47*L$10+M47*M$10+N$10*N47+O$10*O47</f>
        <v>0</v>
      </c>
      <c r="Q47" s="138"/>
      <c r="T47" s="47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30">
        <f>T47*T$10+U47*U$10+V47*V$10+W47*W$10+X47*X$10+Y47*Y$10+Z47*Z$10+AA47*AA$10+AB47*AB$10+AC47*AC$10+AD$10*AD47+AE$10*AE47</f>
        <v>0</v>
      </c>
      <c r="AG47" s="138"/>
    </row>
    <row r="48" spans="1:36" ht="12.75" customHeight="1" x14ac:dyDescent="0.2">
      <c r="A48" s="131"/>
      <c r="B48" s="135"/>
      <c r="C48" s="136"/>
      <c r="D48" s="47"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30">
        <f>D48*D$10+E48*E$10+F48*F$10+G48*G$10+H48*H$10+I48*I$10+J48*J$10+K48*K$10+L48*L$10+M48*M$10+N$10*N48+O$10*O48</f>
        <v>0</v>
      </c>
      <c r="Q48" s="138"/>
      <c r="T48" s="47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30">
        <f>T48*T$10+U48*U$10+V48*V$10+W48*W$10+X48*X$10+Y48*Y$10+Z48*Z$10+AA48*AA$10+AB48*AB$10+AC48*AC$10+AD$10*AD48+AE$10*AE48</f>
        <v>0</v>
      </c>
      <c r="AG48" s="138"/>
    </row>
    <row r="49" spans="1:33" ht="15" customHeight="1" thickBot="1" x14ac:dyDescent="0.3">
      <c r="A49" s="131"/>
      <c r="B49" s="135"/>
      <c r="C49" s="136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6">
        <f>P46+P47+P48</f>
        <v>721</v>
      </c>
      <c r="Q49" s="139"/>
      <c r="T49" s="57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6">
        <f>AF46+AF47+AF48</f>
        <v>0</v>
      </c>
      <c r="AG49" s="139"/>
    </row>
    <row r="50" spans="1:33" ht="14.25" customHeight="1" x14ac:dyDescent="0.2">
      <c r="A50" s="131"/>
      <c r="B50" s="135"/>
      <c r="C50" s="136"/>
      <c r="D50" s="11">
        <v>6</v>
      </c>
      <c r="E50" s="12">
        <v>6</v>
      </c>
      <c r="F50" s="12">
        <v>7</v>
      </c>
      <c r="G50" s="12">
        <v>4</v>
      </c>
      <c r="H50" s="12">
        <v>3</v>
      </c>
      <c r="I50" s="12">
        <v>6</v>
      </c>
      <c r="J50" s="12">
        <v>0</v>
      </c>
      <c r="K50" s="12">
        <v>3</v>
      </c>
      <c r="L50" s="12">
        <v>0</v>
      </c>
      <c r="M50" s="12">
        <v>3</v>
      </c>
      <c r="N50" s="12">
        <v>5</v>
      </c>
      <c r="O50" s="12">
        <v>5</v>
      </c>
      <c r="P50" s="30">
        <f>D50*D$11+E50*E$11+F50*F$11+G50*G$11+H50*H$11+I50*I$11+J50*J$11+K50*K$11+L50*L$11+M50*M$11+N$11*N50+O$11*O50</f>
        <v>619</v>
      </c>
      <c r="Q50" s="140">
        <f>P53*1000/(MAX(P$21,P$29,P$37,P$45,P$53,P$61,P$69,P$77,P$85,P$93))</f>
        <v>772.78401997503124</v>
      </c>
      <c r="T50" s="11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30">
        <f>T50*T$11+U50*U$11+V50*V$11+W50*W$11+X50*X$11+Y50*Y$11+Z50*Z$11+AA50*AA$11+AB50*AB$11+AC50*AC$11+AD$11*AD50+AE$11*AE50</f>
        <v>0</v>
      </c>
      <c r="AG50" s="140">
        <f>AF53*1000/(MAX(AF$21,AF$29,AF$37,AF$45,AF$53,AF$61,AF$69,AF$77,AF$85,AF$93))</f>
        <v>0</v>
      </c>
    </row>
    <row r="51" spans="1:33" ht="12.75" customHeight="1" thickBot="1" x14ac:dyDescent="0.25">
      <c r="A51" s="131"/>
      <c r="B51" s="135"/>
      <c r="C51" s="136"/>
      <c r="D51" s="14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30">
        <f>D51*D$11+E51*E$11+F51*F$11+G51*G$11+H51*H$11+I51*I$11+J51*J$11+K51*K$11+L51*L$11+M51*M$11+N$11*N51+O$11*O51</f>
        <v>0</v>
      </c>
      <c r="Q51" s="141"/>
      <c r="T51" s="14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30">
        <f>T51*T$11+U51*U$11+V51*V$11+W51*W$11+X51*X$11+Y51*Y$11+Z51*Z$11+AA51*AA$11+AB51*AB$11+AC51*AC$11+AD$11*AD51+AE$11*AE51</f>
        <v>0</v>
      </c>
      <c r="AG51" s="141"/>
    </row>
    <row r="52" spans="1:33" ht="12.75" customHeight="1" thickBot="1" x14ac:dyDescent="0.25">
      <c r="A52" s="131"/>
      <c r="B52" s="42" t="s">
        <v>10</v>
      </c>
      <c r="C52" s="42" t="s">
        <v>93</v>
      </c>
      <c r="D52" s="14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30">
        <f>D52*D$11+E52*E$11+F52*F$11+G52*G$11+H52*H$11+I52*I$11+J52*J$11+K52*K$11+L52*L$11+M52*M$11+N$11*N52+O$11*O52</f>
        <v>0</v>
      </c>
      <c r="Q52" s="141"/>
      <c r="T52" s="14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30">
        <f>T52*T$11+U52*U$11+V52*V$11+W52*W$11+X52*X$11+Y52*Y$11+Z52*Z$11+AA52*AA$11+AB52*AB$11+AC52*AC$11+AD$11*AD52+AE$11*AE52</f>
        <v>0</v>
      </c>
      <c r="AG52" s="141"/>
    </row>
    <row r="53" spans="1:33" ht="15" customHeight="1" thickBot="1" x14ac:dyDescent="0.3">
      <c r="A53" s="132"/>
      <c r="B53" s="43">
        <f>Q46</f>
        <v>963.903743315508</v>
      </c>
      <c r="C53" s="44">
        <f>Q50</f>
        <v>772.78401997503124</v>
      </c>
      <c r="D53" s="57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41">
        <f>P50+P51+P52</f>
        <v>619</v>
      </c>
      <c r="Q53" s="142"/>
      <c r="T53" s="57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41">
        <f>AF50+AF51+AF52</f>
        <v>0</v>
      </c>
      <c r="AG53" s="142"/>
    </row>
    <row r="54" spans="1:33" ht="14.25" customHeight="1" x14ac:dyDescent="0.2">
      <c r="A54" s="130" t="str">
        <f>Clasifficación!A15</f>
        <v>B_6</v>
      </c>
      <c r="B54" s="133" t="str">
        <f>Clasifficación!B15</f>
        <v>JOSÉ MARTIN</v>
      </c>
      <c r="C54" s="134"/>
      <c r="D54" s="45">
        <v>3</v>
      </c>
      <c r="E54" s="46">
        <v>4</v>
      </c>
      <c r="F54" s="46">
        <v>3</v>
      </c>
      <c r="G54" s="46">
        <v>4</v>
      </c>
      <c r="H54" s="46">
        <v>4</v>
      </c>
      <c r="I54" s="46">
        <v>5</v>
      </c>
      <c r="J54" s="46">
        <v>5</v>
      </c>
      <c r="K54" s="46">
        <v>5</v>
      </c>
      <c r="L54" s="46">
        <v>4</v>
      </c>
      <c r="M54" s="46">
        <v>1</v>
      </c>
      <c r="N54" s="46">
        <v>5</v>
      </c>
      <c r="O54" s="46">
        <v>5</v>
      </c>
      <c r="P54" s="29">
        <f>D54*D$10+E54*E$10+F54*F$10+G54*G$10+H54*H$10+I54*I$10+J54*J$10+K54*K$10+L54*L$10+M54*M$10+N$10*N54+O$10*O54</f>
        <v>551</v>
      </c>
      <c r="Q54" s="137">
        <f>P57*1000/(MAX(P$17,P$25,P$33,P$41,P$49,P$57,P$65,P$73,P$81,P$89))</f>
        <v>736.63101604278074</v>
      </c>
      <c r="T54" s="45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29">
        <f>T54*T$10+U54*U$10+V54*V$10+W54*W$10+X54*X$10+Y54*Y$10+Z54*Z$10+AA54*AA$10+AB54*AB$10+AC54*AC$10+AD$10*AD54+AE$10*AE54</f>
        <v>0</v>
      </c>
      <c r="AG54" s="137">
        <f>AF57*1000/(MAX(AF$17,AF$25,AF$33,AF$41,AF$49,AF$57,AF$65,AF$73,AF$81,AF$89))</f>
        <v>0</v>
      </c>
    </row>
    <row r="55" spans="1:33" ht="12.75" customHeight="1" x14ac:dyDescent="0.2">
      <c r="A55" s="131"/>
      <c r="B55" s="135"/>
      <c r="C55" s="136"/>
      <c r="D55" s="47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30">
        <f>D55*D$10+E55*E$10+F55*F$10+G55*G$10+H55*H$10+I55*I$10+J55*J$10+K55*K$10+L55*L$10+M55*M$10+N$10*N55+O$10*O55</f>
        <v>0</v>
      </c>
      <c r="Q55" s="138"/>
      <c r="T55" s="47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30">
        <f>T55*T$10+U55*U$10+V55*V$10+W55*W$10+X55*X$10+Y55*Y$10+Z55*Z$10+AA55*AA$10+AB55*AB$10+AC55*AC$10+AD$10*AD55+AE$10*AE55</f>
        <v>0</v>
      </c>
      <c r="AG55" s="138"/>
    </row>
    <row r="56" spans="1:33" ht="12.75" customHeight="1" x14ac:dyDescent="0.2">
      <c r="A56" s="131"/>
      <c r="B56" s="135"/>
      <c r="C56" s="136"/>
      <c r="D56" s="47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30">
        <f>D56*D$10+E56*E$10+F56*F$10+G56*G$10+H56*H$10+I56*I$10+J56*J$10+K56*K$10+L56*L$10+M56*M$10+N$10*N56+O$10*O56</f>
        <v>0</v>
      </c>
      <c r="Q56" s="138"/>
      <c r="T56" s="47">
        <v>0</v>
      </c>
      <c r="U56" s="48">
        <v>0</v>
      </c>
      <c r="V56" s="48">
        <v>0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48">
        <v>0</v>
      </c>
      <c r="AC56" s="48">
        <v>0</v>
      </c>
      <c r="AD56" s="48">
        <v>0</v>
      </c>
      <c r="AE56" s="48">
        <v>0</v>
      </c>
      <c r="AF56" s="30">
        <f>T56*T$10+U56*U$10+V56*V$10+W56*W$10+X56*X$10+Y56*Y$10+Z56*Z$10+AA56*AA$10+AB56*AB$10+AC56*AC$10+AD$10*AD56+AE$10*AE56</f>
        <v>0</v>
      </c>
      <c r="AG56" s="138"/>
    </row>
    <row r="57" spans="1:33" ht="15" customHeight="1" thickBot="1" x14ac:dyDescent="0.3">
      <c r="A57" s="131"/>
      <c r="B57" s="135"/>
      <c r="C57" s="136"/>
      <c r="D57" s="57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6">
        <f>P54+P55+P56</f>
        <v>551</v>
      </c>
      <c r="Q57" s="139"/>
      <c r="T57" s="57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6">
        <f>AF54+AF55+AF56</f>
        <v>0</v>
      </c>
      <c r="AG57" s="139"/>
    </row>
    <row r="58" spans="1:33" ht="14.25" customHeight="1" x14ac:dyDescent="0.2">
      <c r="A58" s="131"/>
      <c r="B58" s="135"/>
      <c r="C58" s="136"/>
      <c r="D58" s="11">
        <v>5</v>
      </c>
      <c r="E58" s="12">
        <v>0</v>
      </c>
      <c r="F58" s="12">
        <v>5</v>
      </c>
      <c r="G58" s="12">
        <v>3</v>
      </c>
      <c r="H58" s="12">
        <v>4</v>
      </c>
      <c r="I58" s="12">
        <v>6</v>
      </c>
      <c r="J58" s="12">
        <v>0</v>
      </c>
      <c r="K58" s="12">
        <v>4</v>
      </c>
      <c r="L58" s="12">
        <v>4</v>
      </c>
      <c r="M58" s="12">
        <v>3</v>
      </c>
      <c r="N58" s="12">
        <v>5</v>
      </c>
      <c r="O58" s="12">
        <v>5</v>
      </c>
      <c r="P58" s="30">
        <f>D58*D$11+E58*E$11+F58*F$11+G58*G$11+H58*H$11+I58*I$11+J58*J$11+K58*K$11+L58*L$11+M58*M$11+N$11*N58+O$11*O58</f>
        <v>529</v>
      </c>
      <c r="Q58" s="140">
        <f>P61*1000/(MAX(P$21,P$29,P$37,P$45,P$53,P$61,P$69,P$77,P$85,P$93))</f>
        <v>660.42446941323351</v>
      </c>
      <c r="T58" s="11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30">
        <f>T58*T$11+U58*U$11+V58*V$11+W58*W$11+X58*X$11+Y58*Y$11+Z58*Z$11+AA58*AA$11+AB58*AB$11+AC58*AC$11+AD$11*AD58+AE$11*AE58</f>
        <v>0</v>
      </c>
      <c r="AG58" s="140">
        <f>AF61*1000/(MAX(AF$21,AF$29,AF$37,AF$45,AF$53,AF$61,AF$69,AF$77,AF$85,AF$93))</f>
        <v>0</v>
      </c>
    </row>
    <row r="59" spans="1:33" ht="12.75" customHeight="1" thickBot="1" x14ac:dyDescent="0.25">
      <c r="A59" s="131"/>
      <c r="B59" s="135"/>
      <c r="C59" s="136"/>
      <c r="D59" s="14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30">
        <f>D59*D$11+E59*E$11+F59*F$11+G59*G$11+H59*H$11+I59*I$11+J59*J$11+K59*K$11+L59*L$11+M59*M$11+N$11*N59+O$11*O59</f>
        <v>0</v>
      </c>
      <c r="Q59" s="141"/>
      <c r="T59" s="14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30">
        <f>T59*T$11+U59*U$11+V59*V$11+W59*W$11+X59*X$11+Y59*Y$11+Z59*Z$11+AA59*AA$11+AB59*AB$11+AC59*AC$11+AD$11*AD59+AE$11*AE59</f>
        <v>0</v>
      </c>
      <c r="AG59" s="141"/>
    </row>
    <row r="60" spans="1:33" ht="12.75" customHeight="1" thickBot="1" x14ac:dyDescent="0.25">
      <c r="A60" s="131"/>
      <c r="B60" s="42" t="s">
        <v>10</v>
      </c>
      <c r="C60" s="42" t="s">
        <v>93</v>
      </c>
      <c r="D60" s="14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30">
        <f>D60*D$11+E60*E$11+F60*F$11+G60*G$11+H60*H$11+I60*I$11+J60*J$11+K60*K$11+L60*L$11+M60*M$11+N$11*N60+O$11*O60</f>
        <v>0</v>
      </c>
      <c r="Q60" s="141"/>
      <c r="T60" s="14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30">
        <f>T60*T$11+U60*U$11+V60*V$11+W60*W$11+X60*X$11+Y60*Y$11+Z60*Z$11+AA60*AA$11+AB60*AB$11+AC60*AC$11+AD$11*AD60+AE$11*AE60</f>
        <v>0</v>
      </c>
      <c r="AG60" s="141"/>
    </row>
    <row r="61" spans="1:33" ht="15" customHeight="1" thickBot="1" x14ac:dyDescent="0.3">
      <c r="A61" s="132"/>
      <c r="B61" s="43">
        <f>Q54</f>
        <v>736.63101604278074</v>
      </c>
      <c r="C61" s="44">
        <f>Q58</f>
        <v>660.42446941323351</v>
      </c>
      <c r="D61" s="57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41">
        <f>P58+P59+P60</f>
        <v>529</v>
      </c>
      <c r="Q61" s="142"/>
      <c r="T61" s="57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41">
        <f>AF58+AF59+AF60</f>
        <v>0</v>
      </c>
      <c r="AG61" s="142"/>
    </row>
    <row r="62" spans="1:33" ht="14.25" customHeight="1" x14ac:dyDescent="0.2">
      <c r="A62" s="130" t="str">
        <f>Clasifficación!A16</f>
        <v>B_7</v>
      </c>
      <c r="B62" s="133" t="str">
        <f>Clasifficación!B16</f>
        <v>FRANCISCO GARCIA MENDEZ</v>
      </c>
      <c r="C62" s="134"/>
      <c r="D62" s="45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29">
        <f>D62*D$10+E62*E$10+F62*F$10+G62*G$10+H62*H$10+I62*I$10+J62*J$10+K62*K$10+L62*L$10+M62*M$10+N$10*N62+O$10*O62</f>
        <v>0</v>
      </c>
      <c r="Q62" s="137">
        <f>P65*1000/(MAX(P$17,P$25,P$33,P$41,P$49,P$57,P$65,P$73,P$81,P$89))</f>
        <v>0</v>
      </c>
      <c r="T62" s="45">
        <v>4</v>
      </c>
      <c r="U62" s="46">
        <v>4</v>
      </c>
      <c r="V62" s="46">
        <v>2</v>
      </c>
      <c r="W62" s="46">
        <v>4</v>
      </c>
      <c r="X62" s="46">
        <v>4</v>
      </c>
      <c r="Y62" s="46">
        <v>5</v>
      </c>
      <c r="Z62" s="46">
        <v>3</v>
      </c>
      <c r="AA62" s="46">
        <v>4</v>
      </c>
      <c r="AB62" s="46">
        <v>2</v>
      </c>
      <c r="AC62" s="46">
        <v>2</v>
      </c>
      <c r="AD62" s="46">
        <v>5</v>
      </c>
      <c r="AE62" s="46">
        <v>5</v>
      </c>
      <c r="AF62" s="29">
        <f>T62*T$10+U62*U$10+V62*V$10+W62*W$10+X62*X$10+Y62*Y$10+Z62*Z$10+AA62*AA$10+AB62*AB$10+AC62*AC$10+AD$10*AD62+AE$10*AE62</f>
        <v>495</v>
      </c>
      <c r="AG62" s="137">
        <f>AF65*1000/(MAX(AF$17,AF$25,AF$33,AF$41,AF$49,AF$57,AF$65,AF$73,AF$81,AF$89))</f>
        <v>632.18390804597698</v>
      </c>
    </row>
    <row r="63" spans="1:33" ht="12.75" customHeight="1" x14ac:dyDescent="0.2">
      <c r="A63" s="131"/>
      <c r="B63" s="135"/>
      <c r="C63" s="136"/>
      <c r="D63" s="47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30">
        <f>D63*D$10+E63*E$10+F63*F$10+G63*G$10+H63*H$10+I63*I$10+J63*J$10+K63*K$10+L63*L$10+M63*M$10+N$10*N63+O$10*O63</f>
        <v>0</v>
      </c>
      <c r="Q63" s="138"/>
      <c r="T63" s="47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30">
        <f>T63*T$10+U63*U$10+V63*V$10+W63*W$10+X63*X$10+Y63*Y$10+Z63*Z$10+AA63*AA$10+AB63*AB$10+AC63*AC$10+AD$10*AD63+AE$10*AE63</f>
        <v>0</v>
      </c>
      <c r="AG63" s="138"/>
    </row>
    <row r="64" spans="1:33" ht="12.75" customHeight="1" x14ac:dyDescent="0.2">
      <c r="A64" s="131"/>
      <c r="B64" s="135"/>
      <c r="C64" s="136"/>
      <c r="D64" s="47"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30">
        <f>D64*D$10+E64*E$10+F64*F$10+G64*G$10+H64*H$10+I64*I$10+J64*J$10+K64*K$10+L64*L$10+M64*M$10+N$10*N64+O$10*O64</f>
        <v>0</v>
      </c>
      <c r="Q64" s="138"/>
      <c r="T64" s="47">
        <v>0</v>
      </c>
      <c r="U64" s="48">
        <v>0</v>
      </c>
      <c r="V64" s="48">
        <v>0</v>
      </c>
      <c r="W64" s="48">
        <v>0</v>
      </c>
      <c r="X64" s="48">
        <v>0</v>
      </c>
      <c r="Y64" s="48">
        <v>0</v>
      </c>
      <c r="Z64" s="48">
        <v>0</v>
      </c>
      <c r="AA64" s="48">
        <v>0</v>
      </c>
      <c r="AB64" s="48">
        <v>0</v>
      </c>
      <c r="AC64" s="48">
        <v>0</v>
      </c>
      <c r="AD64" s="48">
        <v>0</v>
      </c>
      <c r="AE64" s="48">
        <v>0</v>
      </c>
      <c r="AF64" s="30">
        <f>T64*T$10+U64*U$10+V64*V$10+W64*W$10+X64*X$10+Y64*Y$10+Z64*Z$10+AA64*AA$10+AB64*AB$10+AC64*AC$10+AD$10*AD64+AE$10*AE64</f>
        <v>0</v>
      </c>
      <c r="AG64" s="138"/>
    </row>
    <row r="65" spans="1:33" ht="15" customHeight="1" thickBot="1" x14ac:dyDescent="0.3">
      <c r="A65" s="131"/>
      <c r="B65" s="135"/>
      <c r="C65" s="136"/>
      <c r="D65" s="57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6">
        <f>P62+P63+P64</f>
        <v>0</v>
      </c>
      <c r="Q65" s="139"/>
      <c r="T65" s="57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6">
        <f>AF62+AF63+AF64</f>
        <v>495</v>
      </c>
      <c r="AG65" s="139"/>
    </row>
    <row r="66" spans="1:33" ht="14.25" customHeight="1" x14ac:dyDescent="0.2">
      <c r="A66" s="131"/>
      <c r="B66" s="135"/>
      <c r="C66" s="136"/>
      <c r="D66" s="11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30">
        <f>D66*D$11+E66*E$11+F66*F$11+G66*G$11+H66*H$11+I66*I$11+J66*J$11+K66*K$11+L66*L$11+M66*M$11+N$11*N66+O$11*O66</f>
        <v>0</v>
      </c>
      <c r="Q66" s="140">
        <f>P69*1000/(MAX(P$21,P$29,P$37,P$45,P$53,P$61,P$69,P$77,P$85,P$93))</f>
        <v>0</v>
      </c>
      <c r="T66" s="11">
        <v>4</v>
      </c>
      <c r="U66" s="12">
        <v>0</v>
      </c>
      <c r="V66" s="12">
        <v>3</v>
      </c>
      <c r="W66" s="12">
        <v>3</v>
      </c>
      <c r="X66" s="12">
        <v>0</v>
      </c>
      <c r="Y66" s="12">
        <v>3</v>
      </c>
      <c r="Z66" s="12">
        <v>0</v>
      </c>
      <c r="AA66" s="12">
        <v>3</v>
      </c>
      <c r="AB66" s="12">
        <v>2</v>
      </c>
      <c r="AC66" s="12">
        <v>3</v>
      </c>
      <c r="AD66" s="12">
        <v>5</v>
      </c>
      <c r="AE66" s="12">
        <v>5</v>
      </c>
      <c r="AF66" s="30">
        <f>T66*T$11+U66*U$11+V66*V$11+W66*W$11+X66*X$11+Y66*Y$11+Z66*Z$11+AA66*AA$11+AB66*AB$11+AC66*AC$11+AD$11*AD66+AE$11*AE66</f>
        <v>366</v>
      </c>
      <c r="AG66" s="140">
        <f>AF69*1000/(MAX(AF$21,AF$29,AF$37,AF$45,AF$53,AF$61,AF$69,AF$77,AF$85,AF$93))</f>
        <v>531.20464441219156</v>
      </c>
    </row>
    <row r="67" spans="1:33" ht="12.75" customHeight="1" thickBot="1" x14ac:dyDescent="0.25">
      <c r="A67" s="131"/>
      <c r="B67" s="135"/>
      <c r="C67" s="136"/>
      <c r="D67" s="14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30">
        <f>D67*D$11+E67*E$11+F67*F$11+G67*G$11+H67*H$11+I67*I$11+J67*J$11+K67*K$11+L67*L$11+M67*M$11+N$11*N67+O$11*O67</f>
        <v>0</v>
      </c>
      <c r="Q67" s="141"/>
      <c r="T67" s="14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30">
        <f>T67*T$11+U67*U$11+V67*V$11+W67*W$11+X67*X$11+Y67*Y$11+Z67*Z$11+AA67*AA$11+AB67*AB$11+AC67*AC$11+AD$11*AD67+AE$11*AE67</f>
        <v>0</v>
      </c>
      <c r="AG67" s="141"/>
    </row>
    <row r="68" spans="1:33" ht="12.75" customHeight="1" thickBot="1" x14ac:dyDescent="0.25">
      <c r="A68" s="131"/>
      <c r="B68" s="42" t="s">
        <v>10</v>
      </c>
      <c r="C68" s="42" t="s">
        <v>93</v>
      </c>
      <c r="D68" s="14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30">
        <f>D68*D$11+E68*E$11+F68*F$11+G68*G$11+H68*H$11+I68*I$11+J68*J$11+K68*K$11+L68*L$11+M68*M$11+N$11*N68+O$11*O68</f>
        <v>0</v>
      </c>
      <c r="Q68" s="141"/>
      <c r="T68" s="14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30">
        <f>T68*T$11+U68*U$11+V68*V$11+W68*W$11+X68*X$11+Y68*Y$11+Z68*Z$11+AA68*AA$11+AB68*AB$11+AC68*AC$11+AD$11*AD68+AE$11*AE68</f>
        <v>0</v>
      </c>
      <c r="AG68" s="141"/>
    </row>
    <row r="69" spans="1:33" ht="15" customHeight="1" thickBot="1" x14ac:dyDescent="0.3">
      <c r="A69" s="132"/>
      <c r="B69" s="43">
        <f>Q62</f>
        <v>0</v>
      </c>
      <c r="C69" s="44">
        <f>Q66</f>
        <v>0</v>
      </c>
      <c r="D69" s="57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41">
        <f>P66+P67+P68</f>
        <v>0</v>
      </c>
      <c r="Q69" s="142"/>
      <c r="T69" s="57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41">
        <f>AF66+AF67+AF68</f>
        <v>366</v>
      </c>
      <c r="AG69" s="142"/>
    </row>
    <row r="70" spans="1:33" ht="14.25" customHeight="1" x14ac:dyDescent="0.2">
      <c r="A70" s="130" t="str">
        <f>Clasifficación!A17</f>
        <v>B_8</v>
      </c>
      <c r="B70" s="133" t="str">
        <f>Clasifficación!B17</f>
        <v>PILOTO</v>
      </c>
      <c r="C70" s="134"/>
      <c r="D70" s="45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29">
        <f>D70*D$10+E70*E$10+F70*F$10+G70*G$10+H70*H$10+I70*I$10+J70*J$10+K70*K$10+L70*L$10+M70*M$10+N$10*N70+O$10*O70</f>
        <v>0</v>
      </c>
      <c r="Q70" s="137">
        <f>P73*1000/(MAX(P$17,P$25,P$33,P$41,P$49,P$57,P$65,P$73,P$81,P$89))</f>
        <v>0</v>
      </c>
      <c r="T70" s="45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0</v>
      </c>
      <c r="AE70" s="46">
        <v>0</v>
      </c>
      <c r="AF70" s="29">
        <f>T70*T$10+U70*U$10+V70*V$10+W70*W$10+X70*X$10+Y70*Y$10+Z70*Z$10+AA70*AA$10+AB70*AB$10+AC70*AC$10+AD$10*AD70+AE$10*AE70</f>
        <v>0</v>
      </c>
      <c r="AG70" s="137">
        <f>AF73*1000/(MAX(AF$17,AF$25,AF$33,AF$41,AF$49,AF$57,AF$65,AF$73,AF$81,AF$89))</f>
        <v>0</v>
      </c>
    </row>
    <row r="71" spans="1:33" ht="12.75" customHeight="1" x14ac:dyDescent="0.2">
      <c r="A71" s="131"/>
      <c r="B71" s="135"/>
      <c r="C71" s="136"/>
      <c r="D71" s="47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30">
        <f>D71*D$10+E71*E$10+F71*F$10+G71*G$10+H71*H$10+I71*I$10+J71*J$10+K71*K$10+L71*L$10+M71*M$10+N$10*N71+O$10*O71</f>
        <v>0</v>
      </c>
      <c r="Q71" s="138"/>
      <c r="T71" s="47">
        <v>0</v>
      </c>
      <c r="U71" s="48">
        <v>0</v>
      </c>
      <c r="V71" s="48">
        <v>0</v>
      </c>
      <c r="W71" s="48">
        <v>0</v>
      </c>
      <c r="X71" s="48">
        <v>0</v>
      </c>
      <c r="Y71" s="48">
        <v>0</v>
      </c>
      <c r="Z71" s="48">
        <v>0</v>
      </c>
      <c r="AA71" s="48">
        <v>0</v>
      </c>
      <c r="AB71" s="48">
        <v>0</v>
      </c>
      <c r="AC71" s="48">
        <v>0</v>
      </c>
      <c r="AD71" s="48">
        <v>0</v>
      </c>
      <c r="AE71" s="48">
        <v>0</v>
      </c>
      <c r="AF71" s="30">
        <f>T71*T$10+U71*U$10+V71*V$10+W71*W$10+X71*X$10+Y71*Y$10+Z71*Z$10+AA71*AA$10+AB71*AB$10+AC71*AC$10+AD$10*AD71+AE$10*AE71</f>
        <v>0</v>
      </c>
      <c r="AG71" s="138"/>
    </row>
    <row r="72" spans="1:33" ht="12.75" customHeight="1" x14ac:dyDescent="0.2">
      <c r="A72" s="131"/>
      <c r="B72" s="135"/>
      <c r="C72" s="136"/>
      <c r="D72" s="47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30">
        <f>D72*D$10+E72*E$10+F72*F$10+G72*G$10+H72*H$10+I72*I$10+J72*J$10+K72*K$10+L72*L$10+M72*M$10+N$10*N72+O$10*O72</f>
        <v>0</v>
      </c>
      <c r="Q72" s="138"/>
      <c r="T72" s="47">
        <v>0</v>
      </c>
      <c r="U72" s="48">
        <v>0</v>
      </c>
      <c r="V72" s="48">
        <v>0</v>
      </c>
      <c r="W72" s="48">
        <v>0</v>
      </c>
      <c r="X72" s="48">
        <v>0</v>
      </c>
      <c r="Y72" s="48">
        <v>0</v>
      </c>
      <c r="Z72" s="48">
        <v>0</v>
      </c>
      <c r="AA72" s="48">
        <v>0</v>
      </c>
      <c r="AB72" s="48">
        <v>0</v>
      </c>
      <c r="AC72" s="48">
        <v>0</v>
      </c>
      <c r="AD72" s="48">
        <v>0</v>
      </c>
      <c r="AE72" s="48">
        <v>0</v>
      </c>
      <c r="AF72" s="30">
        <f>T72*T$10+U72*U$10+V72*V$10+W72*W$10+X72*X$10+Y72*Y$10+Z72*Z$10+AA72*AA$10+AB72*AB$10+AC72*AC$10+AD$10*AD72+AE$10*AE72</f>
        <v>0</v>
      </c>
      <c r="AG72" s="138"/>
    </row>
    <row r="73" spans="1:33" ht="15" customHeight="1" thickBot="1" x14ac:dyDescent="0.3">
      <c r="A73" s="131"/>
      <c r="B73" s="135"/>
      <c r="C73" s="136"/>
      <c r="D73" s="57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6">
        <f>P70+P71+P72</f>
        <v>0</v>
      </c>
      <c r="Q73" s="139"/>
      <c r="T73" s="57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6">
        <f>AF70+AF71+AF72</f>
        <v>0</v>
      </c>
      <c r="AG73" s="139"/>
    </row>
    <row r="74" spans="1:33" ht="14.25" customHeight="1" x14ac:dyDescent="0.2">
      <c r="A74" s="131"/>
      <c r="B74" s="135"/>
      <c r="C74" s="136"/>
      <c r="D74" s="11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30">
        <f>D74*D$11+E74*E$11+F74*F$11+G74*G$11+H74*H$11+I74*I$11+J74*J$11+K74*K$11+L74*L$11+M74*M$11+N$11*N74+O$11*O74</f>
        <v>0</v>
      </c>
      <c r="Q74" s="140">
        <f>P77*1000/(MAX(P$21,P$29,P$37,P$45,P$53,P$61,P$69,P$77,P$85,P$93))</f>
        <v>0</v>
      </c>
      <c r="T74" s="11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30">
        <f>T74*T$11+U74*U$11+V74*V$11+W74*W$11+X74*X$11+Y74*Y$11+Z74*Z$11+AA74*AA$11+AB74*AB$11+AC74*AC$11+AD$11*AD74+AE$11*AE74</f>
        <v>0</v>
      </c>
      <c r="AG74" s="140">
        <f>AF77*1000/(MAX(AF$21,AF$29,AF$37,AF$45,AF$53,AF$61,AF$69,AF$77,AF$85,AF$93))</f>
        <v>0</v>
      </c>
    </row>
    <row r="75" spans="1:33" ht="12.75" customHeight="1" thickBot="1" x14ac:dyDescent="0.25">
      <c r="A75" s="131"/>
      <c r="B75" s="135"/>
      <c r="C75" s="136"/>
      <c r="D75" s="14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30">
        <f>D75*D$11+E75*E$11+F75*F$11+G75*G$11+H75*H$11+I75*I$11+J75*J$11+K75*K$11+L75*L$11+M75*M$11+N$11*N75+O$11*O75</f>
        <v>0</v>
      </c>
      <c r="Q75" s="141"/>
      <c r="T75" s="14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30">
        <f>T75*T$11+U75*U$11+V75*V$11+W75*W$11+X75*X$11+Y75*Y$11+Z75*Z$11+AA75*AA$11+AB75*AB$11+AC75*AC$11+AD$11*AD75+AE$11*AE75</f>
        <v>0</v>
      </c>
      <c r="AG75" s="141"/>
    </row>
    <row r="76" spans="1:33" ht="12.75" customHeight="1" thickBot="1" x14ac:dyDescent="0.25">
      <c r="A76" s="131"/>
      <c r="B76" s="42" t="s">
        <v>10</v>
      </c>
      <c r="C76" s="42" t="s">
        <v>93</v>
      </c>
      <c r="D76" s="14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30">
        <f>D76*D$11+E76*E$11+F76*F$11+G76*G$11+H76*H$11+I76*I$11+J76*J$11+K76*K$11+L76*L$11+M76*M$11+N$11*N76+O$11*O76</f>
        <v>0</v>
      </c>
      <c r="Q76" s="141"/>
      <c r="T76" s="14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30">
        <f>T76*T$11+U76*U$11+V76*V$11+W76*W$11+X76*X$11+Y76*Y$11+Z76*Z$11+AA76*AA$11+AB76*AB$11+AC76*AC$11+AD$11*AD76+AE$11*AE76</f>
        <v>0</v>
      </c>
      <c r="AG76" s="141"/>
    </row>
    <row r="77" spans="1:33" ht="15" customHeight="1" thickBot="1" x14ac:dyDescent="0.3">
      <c r="A77" s="132"/>
      <c r="B77" s="43">
        <f>Q70</f>
        <v>0</v>
      </c>
      <c r="C77" s="44">
        <f>Q74</f>
        <v>0</v>
      </c>
      <c r="D77" s="57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41">
        <f>P74+P75+P76</f>
        <v>0</v>
      </c>
      <c r="Q77" s="142"/>
      <c r="T77" s="57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41">
        <f>AF74+AF75+AF76</f>
        <v>0</v>
      </c>
      <c r="AG77" s="142"/>
    </row>
    <row r="78" spans="1:33" ht="14.25" customHeight="1" x14ac:dyDescent="0.2">
      <c r="A78" s="130" t="str">
        <f>Clasifficación!A18</f>
        <v>B_9</v>
      </c>
      <c r="B78" s="133" t="str">
        <f>Clasifficación!B18</f>
        <v>PILOTO</v>
      </c>
      <c r="C78" s="134"/>
      <c r="D78" s="45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29">
        <f>D78*D$10+E78*E$10+F78*F$10+G78*G$10+H78*H$10+I78*I$10+J78*J$10+K78*K$10+L78*L$10+M78*M$10+N$10*N78+O$10*O78</f>
        <v>0</v>
      </c>
      <c r="Q78" s="137">
        <f>P81*1000/(MAX(P$17,P$25,P$33,P$41,P$49,P$57,P$65,P$73,P$81,P$89))</f>
        <v>0</v>
      </c>
      <c r="T78" s="45">
        <v>0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6">
        <v>0</v>
      </c>
      <c r="AD78" s="46">
        <v>0</v>
      </c>
      <c r="AE78" s="46">
        <v>0</v>
      </c>
      <c r="AF78" s="29">
        <f>T78*T$10+U78*U$10+V78*V$10+W78*W$10+X78*X$10+Y78*Y$10+Z78*Z$10+AA78*AA$10+AB78*AB$10+AC78*AC$10+AD$10*AD78+AE$10*AE78</f>
        <v>0</v>
      </c>
      <c r="AG78" s="137">
        <f>AF81*1000/(MAX(AF$17,AF$25,AF$33,AF$41,AF$49,AF$57,AF$65,AF$73,AF$81,AF$89))</f>
        <v>0</v>
      </c>
    </row>
    <row r="79" spans="1:33" ht="12.75" customHeight="1" x14ac:dyDescent="0.2">
      <c r="A79" s="131"/>
      <c r="B79" s="135"/>
      <c r="C79" s="136"/>
      <c r="D79" s="47">
        <v>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30">
        <f>D79*D$10+E79*E$10+F79*F$10+G79*G$10+H79*H$10+I79*I$10+J79*J$10+K79*K$10+L79*L$10+M79*M$10+N$10*N79+O$10*O79</f>
        <v>0</v>
      </c>
      <c r="Q79" s="138"/>
      <c r="T79" s="47">
        <v>0</v>
      </c>
      <c r="U79" s="48">
        <v>0</v>
      </c>
      <c r="V79" s="48">
        <v>0</v>
      </c>
      <c r="W79" s="48">
        <v>0</v>
      </c>
      <c r="X79" s="48">
        <v>0</v>
      </c>
      <c r="Y79" s="48">
        <v>0</v>
      </c>
      <c r="Z79" s="48">
        <v>0</v>
      </c>
      <c r="AA79" s="48">
        <v>0</v>
      </c>
      <c r="AB79" s="48">
        <v>0</v>
      </c>
      <c r="AC79" s="48">
        <v>0</v>
      </c>
      <c r="AD79" s="48">
        <v>0</v>
      </c>
      <c r="AE79" s="48">
        <v>0</v>
      </c>
      <c r="AF79" s="30">
        <f>T79*T$10+U79*U$10+V79*V$10+W79*W$10+X79*X$10+Y79*Y$10+Z79*Z$10+AA79*AA$10+AB79*AB$10+AC79*AC$10+AD$10*AD79+AE$10*AE79</f>
        <v>0</v>
      </c>
      <c r="AG79" s="138"/>
    </row>
    <row r="80" spans="1:33" ht="12.75" customHeight="1" x14ac:dyDescent="0.2">
      <c r="A80" s="131"/>
      <c r="B80" s="135"/>
      <c r="C80" s="136"/>
      <c r="D80" s="47">
        <v>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30">
        <f>D80*D$10+E80*E$10+F80*F$10+G80*G$10+H80*H$10+I80*I$10+J80*J$10+K80*K$10+L80*L$10+M80*M$10+N$10*N80+O$10*O80</f>
        <v>0</v>
      </c>
      <c r="Q80" s="138"/>
      <c r="T80" s="47">
        <v>0</v>
      </c>
      <c r="U80" s="48">
        <v>0</v>
      </c>
      <c r="V80" s="48">
        <v>0</v>
      </c>
      <c r="W80" s="48">
        <v>0</v>
      </c>
      <c r="X80" s="48">
        <v>0</v>
      </c>
      <c r="Y80" s="48">
        <v>0</v>
      </c>
      <c r="Z80" s="48">
        <v>0</v>
      </c>
      <c r="AA80" s="48">
        <v>0</v>
      </c>
      <c r="AB80" s="48">
        <v>0</v>
      </c>
      <c r="AC80" s="48">
        <v>0</v>
      </c>
      <c r="AD80" s="48">
        <v>0</v>
      </c>
      <c r="AE80" s="48">
        <v>0</v>
      </c>
      <c r="AF80" s="30">
        <f>T80*T$10+U80*U$10+V80*V$10+W80*W$10+X80*X$10+Y80*Y$10+Z80*Z$10+AA80*AA$10+AB80*AB$10+AC80*AC$10+AD$10*AD80+AE$10*AE80</f>
        <v>0</v>
      </c>
      <c r="AG80" s="138"/>
    </row>
    <row r="81" spans="1:33" ht="15" customHeight="1" thickBot="1" x14ac:dyDescent="0.3">
      <c r="A81" s="131"/>
      <c r="B81" s="135"/>
      <c r="C81" s="136"/>
      <c r="D81" s="57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6">
        <f>P78+P79+P80</f>
        <v>0</v>
      </c>
      <c r="Q81" s="139"/>
      <c r="T81" s="57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6">
        <f>AF78+AF79+AF80</f>
        <v>0</v>
      </c>
      <c r="AG81" s="139"/>
    </row>
    <row r="82" spans="1:33" ht="14.25" customHeight="1" x14ac:dyDescent="0.2">
      <c r="A82" s="131"/>
      <c r="B82" s="135"/>
      <c r="C82" s="136"/>
      <c r="D82" s="11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30">
        <f>D82*D$11+E82*E$11+F82*F$11+G82*G$11+H82*H$11+I82*I$11+J82*J$11+K82*K$11+L82*L$11+M82*M$11+N$11*N82+O$11*O82</f>
        <v>0</v>
      </c>
      <c r="Q82" s="140">
        <f>P85*1000/(MAX(P$21,P$29,P$37,P$45,P$53,P$61,P$69,P$77,P$85,P$93))</f>
        <v>0</v>
      </c>
      <c r="T82" s="11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30">
        <f>T82*T$11+U82*U$11+V82*V$11+W82*W$11+X82*X$11+Y82*Y$11+Z82*Z$11+AA82*AA$11+AB82*AB$11+AC82*AC$11+AD$11*AD82+AE$11*AE82</f>
        <v>0</v>
      </c>
      <c r="AG82" s="140">
        <f>AF85*1000/(MAX(AF$21,AF$29,AF$37,AF$45,AF$53,AF$61,AF$69,AF$77,AF$85,AF$93))</f>
        <v>0</v>
      </c>
    </row>
    <row r="83" spans="1:33" ht="12.75" customHeight="1" thickBot="1" x14ac:dyDescent="0.25">
      <c r="A83" s="131"/>
      <c r="B83" s="135"/>
      <c r="C83" s="136"/>
      <c r="D83" s="14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30">
        <f>D83*D$11+E83*E$11+F83*F$11+G83*G$11+H83*H$11+I83*I$11+J83*J$11+K83*K$11+L83*L$11+M83*M$11+N$11*N83+O$11*O83</f>
        <v>0</v>
      </c>
      <c r="Q83" s="141"/>
      <c r="T83" s="14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30">
        <f>T83*T$11+U83*U$11+V83*V$11+W83*W$11+X83*X$11+Y83*Y$11+Z83*Z$11+AA83*AA$11+AB83*AB$11+AC83*AC$11+AD$11*AD83+AE$11*AE83</f>
        <v>0</v>
      </c>
      <c r="AG83" s="141"/>
    </row>
    <row r="84" spans="1:33" ht="12.75" customHeight="1" thickBot="1" x14ac:dyDescent="0.25">
      <c r="A84" s="131"/>
      <c r="B84" s="42" t="s">
        <v>10</v>
      </c>
      <c r="C84" s="42" t="s">
        <v>93</v>
      </c>
      <c r="D84" s="14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30">
        <f>D84*D$11+E84*E$11+F84*F$11+G84*G$11+H84*H$11+I84*I$11+J84*J$11+K84*K$11+L84*L$11+M84*M$11+N$11*N84+O$11*O84</f>
        <v>0</v>
      </c>
      <c r="Q84" s="141"/>
      <c r="T84" s="14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30">
        <f>T84*T$11+U84*U$11+V84*V$11+W84*W$11+X84*X$11+Y84*Y$11+Z84*Z$11+AA84*AA$11+AB84*AB$11+AC84*AC$11+AD$11*AD84+AE$11*AE84</f>
        <v>0</v>
      </c>
      <c r="AG84" s="141"/>
    </row>
    <row r="85" spans="1:33" ht="15" customHeight="1" thickBot="1" x14ac:dyDescent="0.3">
      <c r="A85" s="132"/>
      <c r="B85" s="43">
        <f>Q78</f>
        <v>0</v>
      </c>
      <c r="C85" s="44">
        <f>Q82</f>
        <v>0</v>
      </c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41">
        <f>P82+P83+P84</f>
        <v>0</v>
      </c>
      <c r="Q85" s="142"/>
      <c r="T85" s="57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41">
        <f>AF82+AF83+AF84</f>
        <v>0</v>
      </c>
      <c r="AG85" s="142"/>
    </row>
    <row r="86" spans="1:33" ht="14.25" customHeight="1" x14ac:dyDescent="0.2">
      <c r="A86" s="130" t="str">
        <f>Clasifficación!A19</f>
        <v>B_10</v>
      </c>
      <c r="B86" s="133" t="str">
        <f>Clasifficación!B19</f>
        <v>PILOTO</v>
      </c>
      <c r="C86" s="134"/>
      <c r="D86" s="45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29">
        <f>D86*D$10+E86*E$10+F86*F$10+G86*G$10+H86*H$10+I86*I$10+J86*J$10+K86*K$10+L86*L$10+M86*M$10+N$10*N86+O$10*O86</f>
        <v>0</v>
      </c>
      <c r="Q86" s="137">
        <f>P89*1000/(MAX(P$17,P$25,P$33,P$41,P$49,P$57,P$65,P$73,P$81,P$89))</f>
        <v>0</v>
      </c>
      <c r="T86" s="45">
        <v>0</v>
      </c>
      <c r="U86" s="46">
        <v>0</v>
      </c>
      <c r="V86" s="46">
        <v>0</v>
      </c>
      <c r="W86" s="46">
        <v>0</v>
      </c>
      <c r="X86" s="46">
        <v>0</v>
      </c>
      <c r="Y86" s="46">
        <v>0</v>
      </c>
      <c r="Z86" s="46">
        <v>0</v>
      </c>
      <c r="AA86" s="46">
        <v>0</v>
      </c>
      <c r="AB86" s="46">
        <v>0</v>
      </c>
      <c r="AC86" s="46">
        <v>0</v>
      </c>
      <c r="AD86" s="46">
        <v>0</v>
      </c>
      <c r="AE86" s="46">
        <v>0</v>
      </c>
      <c r="AF86" s="29">
        <f>T86*T$10+U86*U$10+V86*V$10+W86*W$10+X86*X$10+Y86*Y$10+Z86*Z$10+AA86*AA$10+AB86*AB$10+AC86*AC$10+AD$10*AD86+AE$10*AE86</f>
        <v>0</v>
      </c>
      <c r="AG86" s="137">
        <f>AF89*1000/(MAX(AF$17,AF$25,AF$33,AF$41,AF$49,AF$57,AF$65,AF$73,AF$81,AF$89))</f>
        <v>0</v>
      </c>
    </row>
    <row r="87" spans="1:33" ht="12.75" customHeight="1" x14ac:dyDescent="0.2">
      <c r="A87" s="131"/>
      <c r="B87" s="135"/>
      <c r="C87" s="136"/>
      <c r="D87" s="47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30">
        <f>D87*D$10+E87*E$10+F87*F$10+G87*G$10+H87*H$10+I87*I$10+J87*J$10+K87*K$10+L87*L$10+M87*M$10+N$10*N87+O$10*O87</f>
        <v>0</v>
      </c>
      <c r="Q87" s="138"/>
      <c r="T87" s="47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8">
        <v>0</v>
      </c>
      <c r="AB87" s="48">
        <v>0</v>
      </c>
      <c r="AC87" s="48">
        <v>0</v>
      </c>
      <c r="AD87" s="48">
        <v>0</v>
      </c>
      <c r="AE87" s="48">
        <v>0</v>
      </c>
      <c r="AF87" s="30">
        <f>T87*T$10+U87*U$10+V87*V$10+W87*W$10+X87*X$10+Y87*Y$10+Z87*Z$10+AA87*AA$10+AB87*AB$10+AC87*AC$10+AD$10*AD87+AE$10*AE87</f>
        <v>0</v>
      </c>
      <c r="AG87" s="138"/>
    </row>
    <row r="88" spans="1:33" ht="12.75" customHeight="1" x14ac:dyDescent="0.2">
      <c r="A88" s="131"/>
      <c r="B88" s="135"/>
      <c r="C88" s="136"/>
      <c r="D88" s="47">
        <v>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30">
        <f>D88*D$10+E88*E$10+F88*F$10+G88*G$10+H88*H$10+I88*I$10+J88*J$10+K88*K$10+L88*L$10+M88*M$10+N$10*N88+O$10*O88</f>
        <v>0</v>
      </c>
      <c r="Q88" s="138"/>
      <c r="T88" s="47">
        <v>0</v>
      </c>
      <c r="U88" s="48">
        <v>0</v>
      </c>
      <c r="V88" s="48">
        <v>0</v>
      </c>
      <c r="W88" s="48">
        <v>0</v>
      </c>
      <c r="X88" s="48">
        <v>0</v>
      </c>
      <c r="Y88" s="48">
        <v>0</v>
      </c>
      <c r="Z88" s="48">
        <v>0</v>
      </c>
      <c r="AA88" s="48">
        <v>0</v>
      </c>
      <c r="AB88" s="48">
        <v>0</v>
      </c>
      <c r="AC88" s="48">
        <v>0</v>
      </c>
      <c r="AD88" s="48">
        <v>0</v>
      </c>
      <c r="AE88" s="48">
        <v>0</v>
      </c>
      <c r="AF88" s="30">
        <f>T88*T$10+U88*U$10+V88*V$10+W88*W$10+X88*X$10+Y88*Y$10+Z88*Z$10+AA88*AA$10+AB88*AB$10+AC88*AC$10+AD$10*AD88+AE$10*AE88</f>
        <v>0</v>
      </c>
      <c r="AG88" s="138"/>
    </row>
    <row r="89" spans="1:33" ht="15" customHeight="1" thickBot="1" x14ac:dyDescent="0.3">
      <c r="A89" s="131"/>
      <c r="B89" s="135"/>
      <c r="C89" s="136"/>
      <c r="D89" s="57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6">
        <f>P86+P87+P88</f>
        <v>0</v>
      </c>
      <c r="Q89" s="139"/>
      <c r="T89" s="57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6">
        <f>AF86+AF87+AF88</f>
        <v>0</v>
      </c>
      <c r="AG89" s="139"/>
    </row>
    <row r="90" spans="1:33" ht="14.25" customHeight="1" x14ac:dyDescent="0.2">
      <c r="A90" s="131"/>
      <c r="B90" s="135"/>
      <c r="C90" s="136"/>
      <c r="D90" s="11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30">
        <f>D90*D$11+E90*E$11+F90*F$11+G90*G$11+H90*H$11+I90*I$11+J90*J$11+K90*K$11+L90*L$11+M90*M$11+N$11*N90+O$11*O90</f>
        <v>0</v>
      </c>
      <c r="Q90" s="140">
        <f>P93*1000/(MAX(P$21,P$29,P$37,P$45,P$53,P$61,P$69,P$77,P$85,P$93))</f>
        <v>0</v>
      </c>
      <c r="T90" s="11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30">
        <f>T90*T$11+U90*U$11+V90*V$11+W90*W$11+X90*X$11+Y90*Y$11+Z90*Z$11+AA90*AA$11+AB90*AB$11+AC90*AC$11+AD$11*AD90+AE$11*AE90</f>
        <v>0</v>
      </c>
      <c r="AG90" s="140">
        <f>AF93*1000/(MAX(AF$21,AF$29,AF$37,AF$45,AF$53,AF$61,AF$69,AF$77,AF$85,AF$93))</f>
        <v>0</v>
      </c>
    </row>
    <row r="91" spans="1:33" ht="12.75" customHeight="1" thickBot="1" x14ac:dyDescent="0.25">
      <c r="A91" s="131"/>
      <c r="B91" s="135"/>
      <c r="C91" s="136"/>
      <c r="D91" s="14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30">
        <f>D91*D$11+E91*E$11+F91*F$11+G91*G$11+H91*H$11+I91*I$11+J91*J$11+K91*K$11+L91*L$11+M91*M$11+N$11*N91+O$11*O91</f>
        <v>0</v>
      </c>
      <c r="Q91" s="141"/>
      <c r="T91" s="14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30">
        <f>T91*T$11+U91*U$11+V91*V$11+W91*W$11+X91*X$11+Y91*Y$11+Z91*Z$11+AA91*AA$11+AB91*AB$11+AC91*AC$11+AD$11*AD91+AE$11*AE91</f>
        <v>0</v>
      </c>
      <c r="AG91" s="141"/>
    </row>
    <row r="92" spans="1:33" ht="12.75" customHeight="1" thickBot="1" x14ac:dyDescent="0.25">
      <c r="A92" s="131"/>
      <c r="B92" s="42" t="s">
        <v>10</v>
      </c>
      <c r="C92" s="42" t="s">
        <v>93</v>
      </c>
      <c r="D92" s="14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30">
        <f>D92*D$11+E92*E$11+F92*F$11+G92*G$11+H92*H$11+I92*I$11+J92*J$11+K92*K$11+L92*L$11+M92*M$11+N$11*N92+O$11*O92</f>
        <v>0</v>
      </c>
      <c r="Q92" s="141"/>
      <c r="T92" s="14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30">
        <f>T92*T$11+U92*U$11+V92*V$11+W92*W$11+X92*X$11+Y92*Y$11+Z92*Z$11+AA92*AA$11+AB92*AB$11+AC92*AC$11+AD$11*AD92+AE$11*AE92</f>
        <v>0</v>
      </c>
      <c r="AG92" s="141"/>
    </row>
    <row r="93" spans="1:33" ht="15" customHeight="1" thickBot="1" x14ac:dyDescent="0.3">
      <c r="A93" s="132"/>
      <c r="B93" s="43">
        <f>Q86</f>
        <v>0</v>
      </c>
      <c r="C93" s="44">
        <f>Q90</f>
        <v>0</v>
      </c>
      <c r="D93" s="57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41">
        <f>P90+P91+P92</f>
        <v>0</v>
      </c>
      <c r="Q93" s="142"/>
      <c r="T93" s="57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41">
        <f>AF90+AF91+AF92</f>
        <v>0</v>
      </c>
      <c r="AG93" s="142"/>
    </row>
  </sheetData>
  <mergeCells count="101">
    <mergeCell ref="AG86:AG89"/>
    <mergeCell ref="AG90:AG93"/>
    <mergeCell ref="AG62:AG65"/>
    <mergeCell ref="AG66:AG69"/>
    <mergeCell ref="AG70:AG73"/>
    <mergeCell ref="AG74:AG77"/>
    <mergeCell ref="AG78:AG81"/>
    <mergeCell ref="AG82:AG85"/>
    <mergeCell ref="AG38:AG41"/>
    <mergeCell ref="AG42:AG45"/>
    <mergeCell ref="AG46:AG49"/>
    <mergeCell ref="AG50:AG53"/>
    <mergeCell ref="AG54:AG57"/>
    <mergeCell ref="AG58:AG61"/>
    <mergeCell ref="AG14:AG17"/>
    <mergeCell ref="AG18:AG21"/>
    <mergeCell ref="AG22:AG25"/>
    <mergeCell ref="AG26:AG29"/>
    <mergeCell ref="AG30:AG33"/>
    <mergeCell ref="AG34:AG37"/>
    <mergeCell ref="AC4:AC9"/>
    <mergeCell ref="AD4:AD9"/>
    <mergeCell ref="AE4:AE9"/>
    <mergeCell ref="AF10:AG10"/>
    <mergeCell ref="AF11:AG11"/>
    <mergeCell ref="T12:AA12"/>
    <mergeCell ref="AF12:AF13"/>
    <mergeCell ref="AG12:AG13"/>
    <mergeCell ref="T1:AG3"/>
    <mergeCell ref="T4:T9"/>
    <mergeCell ref="U4:U9"/>
    <mergeCell ref="V4:V9"/>
    <mergeCell ref="W4:W9"/>
    <mergeCell ref="X4:X9"/>
    <mergeCell ref="Y4:Y9"/>
    <mergeCell ref="Z4:Z9"/>
    <mergeCell ref="AA4:AA9"/>
    <mergeCell ref="AB4:AB9"/>
    <mergeCell ref="A86:A93"/>
    <mergeCell ref="B86:C91"/>
    <mergeCell ref="Q86:Q89"/>
    <mergeCell ref="Q90:Q93"/>
    <mergeCell ref="A70:A77"/>
    <mergeCell ref="B70:C75"/>
    <mergeCell ref="Q70:Q73"/>
    <mergeCell ref="Q74:Q77"/>
    <mergeCell ref="A78:A85"/>
    <mergeCell ref="B78:C83"/>
    <mergeCell ref="Q78:Q81"/>
    <mergeCell ref="Q82:Q85"/>
    <mergeCell ref="A54:A61"/>
    <mergeCell ref="B54:C59"/>
    <mergeCell ref="Q54:Q57"/>
    <mergeCell ref="Q58:Q61"/>
    <mergeCell ref="A62:A69"/>
    <mergeCell ref="B62:C67"/>
    <mergeCell ref="Q62:Q65"/>
    <mergeCell ref="Q66:Q69"/>
    <mergeCell ref="A38:A45"/>
    <mergeCell ref="B38:C43"/>
    <mergeCell ref="Q38:Q41"/>
    <mergeCell ref="Q42:Q45"/>
    <mergeCell ref="A46:A53"/>
    <mergeCell ref="B46:C51"/>
    <mergeCell ref="Q46:Q49"/>
    <mergeCell ref="Q50:Q53"/>
    <mergeCell ref="A22:A29"/>
    <mergeCell ref="B22:C27"/>
    <mergeCell ref="Q22:Q25"/>
    <mergeCell ref="Q26:Q29"/>
    <mergeCell ref="A30:A37"/>
    <mergeCell ref="B30:C35"/>
    <mergeCell ref="Q30:Q33"/>
    <mergeCell ref="Q34:Q37"/>
    <mergeCell ref="B12:C12"/>
    <mergeCell ref="D12:K12"/>
    <mergeCell ref="P12:P13"/>
    <mergeCell ref="Q12:Q13"/>
    <mergeCell ref="A14:A21"/>
    <mergeCell ref="B14:C19"/>
    <mergeCell ref="Q14:Q17"/>
    <mergeCell ref="Q18:Q21"/>
    <mergeCell ref="B10:C10"/>
    <mergeCell ref="K4:K9"/>
    <mergeCell ref="L4:L9"/>
    <mergeCell ref="M4:M9"/>
    <mergeCell ref="B11:C11"/>
    <mergeCell ref="P10:Q10"/>
    <mergeCell ref="P11:Q11"/>
    <mergeCell ref="N4:N9"/>
    <mergeCell ref="O4:O9"/>
    <mergeCell ref="D1:Q3"/>
    <mergeCell ref="A4:A13"/>
    <mergeCell ref="B4:C9"/>
    <mergeCell ref="D4:D9"/>
    <mergeCell ref="E4:E9"/>
    <mergeCell ref="F4:F9"/>
    <mergeCell ref="G4:G9"/>
    <mergeCell ref="H4:H9"/>
    <mergeCell ref="I4:I9"/>
    <mergeCell ref="J4:J9"/>
  </mergeCells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3"/>
  <sheetViews>
    <sheetView zoomScale="97" workbookViewId="0">
      <pane xSplit="3" ySplit="13" topLeftCell="S14" activePane="bottomRight" state="frozen"/>
      <selection pane="topRight" activeCell="D1" sqref="D1"/>
      <selection pane="bottomLeft" activeCell="A14" sqref="A14"/>
      <selection pane="bottomRight" activeCell="AF18" sqref="AF18"/>
    </sheetView>
  </sheetViews>
  <sheetFormatPr baseColWidth="10" defaultRowHeight="12.75" outlineLevelCol="1" x14ac:dyDescent="0.2"/>
  <cols>
    <col min="1" max="1" width="6" customWidth="1"/>
    <col min="2" max="2" width="12.28515625" customWidth="1"/>
    <col min="3" max="3" width="15" bestFit="1" customWidth="1"/>
    <col min="4" max="4" width="3.5703125" hidden="1" customWidth="1" outlineLevel="1"/>
    <col min="5" max="5" width="3.42578125" hidden="1" customWidth="1" outlineLevel="1"/>
    <col min="6" max="6" width="3.85546875" hidden="1" customWidth="1" outlineLevel="1"/>
    <col min="7" max="7" width="3.5703125" hidden="1" customWidth="1" outlineLevel="1"/>
    <col min="8" max="8" width="3.28515625" hidden="1" customWidth="1" outlineLevel="1"/>
    <col min="9" max="9" width="2.85546875" hidden="1" customWidth="1" outlineLevel="1"/>
    <col min="10" max="10" width="3.28515625" hidden="1" customWidth="1" outlineLevel="1"/>
    <col min="11" max="11" width="3.140625" hidden="1" customWidth="1" outlineLevel="1"/>
    <col min="12" max="15" width="3.42578125" hidden="1" customWidth="1" outlineLevel="1"/>
    <col min="16" max="16" width="5.85546875" hidden="1" customWidth="1" outlineLevel="1"/>
    <col min="17" max="17" width="7.7109375" hidden="1" customWidth="1" outlineLevel="1"/>
    <col min="18" max="18" width="2.5703125" hidden="1" customWidth="1" outlineLevel="1"/>
    <col min="19" max="19" width="2.5703125" customWidth="1" collapsed="1"/>
    <col min="20" max="20" width="3.5703125" customWidth="1" outlineLevel="1"/>
    <col min="21" max="21" width="3.42578125" customWidth="1" outlineLevel="1"/>
    <col min="22" max="22" width="3.85546875" customWidth="1" outlineLevel="1"/>
    <col min="23" max="23" width="3.5703125" customWidth="1" outlineLevel="1"/>
    <col min="24" max="24" width="3.28515625" customWidth="1" outlineLevel="1"/>
    <col min="25" max="25" width="2.85546875" customWidth="1" outlineLevel="1"/>
    <col min="26" max="26" width="3.28515625" customWidth="1" outlineLevel="1"/>
    <col min="27" max="27" width="3.140625" customWidth="1" outlineLevel="1"/>
    <col min="28" max="31" width="3.42578125" customWidth="1" outlineLevel="1"/>
    <col min="32" max="32" width="5.85546875" customWidth="1" outlineLevel="1"/>
    <col min="33" max="33" width="7.7109375" bestFit="1" customWidth="1" outlineLevel="1"/>
    <col min="34" max="34" width="2.5703125" customWidth="1" outlineLevel="1"/>
    <col min="35" max="35" width="2.5703125" customWidth="1"/>
  </cols>
  <sheetData>
    <row r="1" spans="1:33" ht="12.75" customHeight="1" x14ac:dyDescent="0.2">
      <c r="D1" s="111" t="s">
        <v>15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  <c r="T1" s="111" t="s">
        <v>108</v>
      </c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3"/>
    </row>
    <row r="2" spans="1:33" x14ac:dyDescent="0.2">
      <c r="D2" s="114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3"/>
      <c r="T2" s="114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3"/>
    </row>
    <row r="3" spans="1:33" x14ac:dyDescent="0.2">
      <c r="D3" s="114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T3" s="114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3"/>
    </row>
    <row r="4" spans="1:33" ht="40.5" customHeight="1" x14ac:dyDescent="0.2">
      <c r="A4" s="115" t="s">
        <v>14</v>
      </c>
      <c r="B4" s="118" t="s">
        <v>8</v>
      </c>
      <c r="C4" s="118"/>
      <c r="D4" s="119" t="s">
        <v>88</v>
      </c>
      <c r="E4" s="119" t="s">
        <v>88</v>
      </c>
      <c r="F4" s="119" t="s">
        <v>88</v>
      </c>
      <c r="G4" s="119" t="s">
        <v>88</v>
      </c>
      <c r="H4" s="119" t="s">
        <v>88</v>
      </c>
      <c r="I4" s="119" t="s">
        <v>88</v>
      </c>
      <c r="J4" s="119" t="s">
        <v>88</v>
      </c>
      <c r="K4" s="119" t="s">
        <v>88</v>
      </c>
      <c r="L4" s="119" t="s">
        <v>88</v>
      </c>
      <c r="M4" s="119" t="s">
        <v>88</v>
      </c>
      <c r="N4" s="119" t="s">
        <v>91</v>
      </c>
      <c r="O4" s="119" t="s">
        <v>92</v>
      </c>
      <c r="Q4" s="54"/>
      <c r="T4" s="119" t="s">
        <v>88</v>
      </c>
      <c r="U4" s="119" t="s">
        <v>88</v>
      </c>
      <c r="V4" s="119" t="s">
        <v>88</v>
      </c>
      <c r="W4" s="119" t="s">
        <v>88</v>
      </c>
      <c r="X4" s="119" t="s">
        <v>88</v>
      </c>
      <c r="Y4" s="119" t="s">
        <v>88</v>
      </c>
      <c r="Z4" s="119" t="s">
        <v>88</v>
      </c>
      <c r="AA4" s="119" t="s">
        <v>88</v>
      </c>
      <c r="AB4" s="119" t="s">
        <v>88</v>
      </c>
      <c r="AC4" s="119" t="s">
        <v>88</v>
      </c>
      <c r="AD4" s="119" t="s">
        <v>91</v>
      </c>
      <c r="AE4" s="119" t="s">
        <v>92</v>
      </c>
      <c r="AG4" s="54"/>
    </row>
    <row r="5" spans="1:33" ht="12.75" customHeight="1" x14ac:dyDescent="0.2">
      <c r="A5" s="116"/>
      <c r="B5" s="118"/>
      <c r="C5" s="118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54"/>
      <c r="Q5" s="54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54"/>
      <c r="AG5" s="54"/>
    </row>
    <row r="6" spans="1:33" ht="12.75" customHeight="1" x14ac:dyDescent="0.2">
      <c r="A6" s="116"/>
      <c r="B6" s="118"/>
      <c r="C6" s="118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54"/>
      <c r="Q6" s="54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54"/>
      <c r="AG6" s="54"/>
    </row>
    <row r="7" spans="1:33" ht="12.75" customHeight="1" x14ac:dyDescent="0.2">
      <c r="A7" s="116"/>
      <c r="B7" s="118"/>
      <c r="C7" s="118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54"/>
      <c r="Q7" s="54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54"/>
      <c r="AG7" s="54"/>
    </row>
    <row r="8" spans="1:33" ht="12.75" customHeight="1" x14ac:dyDescent="0.2">
      <c r="A8" s="116"/>
      <c r="B8" s="118"/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54"/>
      <c r="Q8" s="54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54"/>
      <c r="AG8" s="54"/>
    </row>
    <row r="9" spans="1:33" ht="12.75" customHeight="1" x14ac:dyDescent="0.2">
      <c r="A9" s="116"/>
      <c r="B9" s="118"/>
      <c r="C9" s="118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54"/>
      <c r="Q9" s="54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54"/>
      <c r="AG9" s="54"/>
    </row>
    <row r="10" spans="1:33" ht="23.25" x14ac:dyDescent="0.2">
      <c r="A10" s="116"/>
      <c r="B10" s="120" t="s">
        <v>89</v>
      </c>
      <c r="C10" s="121"/>
      <c r="D10">
        <v>23</v>
      </c>
      <c r="E10">
        <v>19</v>
      </c>
      <c r="F10">
        <v>21</v>
      </c>
      <c r="G10">
        <v>13</v>
      </c>
      <c r="H10">
        <v>25</v>
      </c>
      <c r="I10">
        <v>25</v>
      </c>
      <c r="J10">
        <v>18</v>
      </c>
      <c r="K10">
        <v>15</v>
      </c>
      <c r="L10">
        <v>19</v>
      </c>
      <c r="M10">
        <v>30</v>
      </c>
      <c r="N10">
        <v>6</v>
      </c>
      <c r="O10">
        <v>2</v>
      </c>
      <c r="P10" s="122">
        <f>SUM(D10:M10)</f>
        <v>208</v>
      </c>
      <c r="Q10" s="118"/>
      <c r="T10">
        <v>23</v>
      </c>
      <c r="U10">
        <v>19</v>
      </c>
      <c r="V10">
        <v>21</v>
      </c>
      <c r="W10">
        <v>13</v>
      </c>
      <c r="X10">
        <v>25</v>
      </c>
      <c r="Y10">
        <v>25</v>
      </c>
      <c r="Z10">
        <v>18</v>
      </c>
      <c r="AA10">
        <v>15</v>
      </c>
      <c r="AB10">
        <v>19</v>
      </c>
      <c r="AC10">
        <v>30</v>
      </c>
      <c r="AD10">
        <v>6</v>
      </c>
      <c r="AE10">
        <v>2</v>
      </c>
      <c r="AF10" s="122">
        <f>SUM(T10:AC10)</f>
        <v>208</v>
      </c>
      <c r="AG10" s="118"/>
    </row>
    <row r="11" spans="1:33" ht="23.25" x14ac:dyDescent="0.2">
      <c r="A11" s="116"/>
      <c r="B11" s="120" t="s">
        <v>90</v>
      </c>
      <c r="C11" s="121"/>
      <c r="D11">
        <v>22</v>
      </c>
      <c r="E11">
        <v>39</v>
      </c>
      <c r="F11">
        <v>25</v>
      </c>
      <c r="G11">
        <v>15</v>
      </c>
      <c r="H11">
        <v>27</v>
      </c>
      <c r="I11">
        <v>5</v>
      </c>
      <c r="J11">
        <v>32</v>
      </c>
      <c r="K11">
        <v>27</v>
      </c>
      <c r="L11">
        <v>22</v>
      </c>
      <c r="M11">
        <v>25</v>
      </c>
      <c r="N11">
        <v>6</v>
      </c>
      <c r="O11">
        <v>2</v>
      </c>
      <c r="P11" s="122">
        <f>SUM(D11:M11)</f>
        <v>239</v>
      </c>
      <c r="Q11" s="118"/>
      <c r="T11">
        <v>6</v>
      </c>
      <c r="U11">
        <v>38</v>
      </c>
      <c r="V11">
        <v>30</v>
      </c>
      <c r="W11">
        <v>34</v>
      </c>
      <c r="X11">
        <v>30</v>
      </c>
      <c r="Y11">
        <v>19</v>
      </c>
      <c r="Z11">
        <v>45</v>
      </c>
      <c r="AA11">
        <v>37</v>
      </c>
      <c r="AB11">
        <v>27</v>
      </c>
      <c r="AC11">
        <v>18</v>
      </c>
      <c r="AD11">
        <v>6</v>
      </c>
      <c r="AE11">
        <v>2</v>
      </c>
      <c r="AF11" s="122">
        <f>SUM(T11:AC11)</f>
        <v>284</v>
      </c>
      <c r="AG11" s="118"/>
    </row>
    <row r="12" spans="1:33" ht="12.75" customHeight="1" x14ac:dyDescent="0.2">
      <c r="A12" s="116"/>
      <c r="B12" s="123" t="s">
        <v>9</v>
      </c>
      <c r="C12" s="123"/>
      <c r="D12" s="124" t="s">
        <v>10</v>
      </c>
      <c r="E12" s="125"/>
      <c r="F12" s="125"/>
      <c r="G12" s="125"/>
      <c r="H12" s="125"/>
      <c r="I12" s="125"/>
      <c r="J12" s="125"/>
      <c r="K12" s="125"/>
      <c r="L12" s="23"/>
      <c r="M12" s="23"/>
      <c r="N12" s="23"/>
      <c r="O12" s="23"/>
      <c r="P12" s="126" t="s">
        <v>11</v>
      </c>
      <c r="Q12" s="128" t="s">
        <v>20</v>
      </c>
      <c r="T12" s="124" t="s">
        <v>10</v>
      </c>
      <c r="U12" s="125"/>
      <c r="V12" s="125"/>
      <c r="W12" s="125"/>
      <c r="X12" s="125"/>
      <c r="Y12" s="125"/>
      <c r="Z12" s="125"/>
      <c r="AA12" s="125"/>
      <c r="AB12" s="23"/>
      <c r="AC12" s="23"/>
      <c r="AD12" s="23"/>
      <c r="AE12" s="23"/>
      <c r="AF12" s="126" t="s">
        <v>11</v>
      </c>
      <c r="AG12" s="128" t="s">
        <v>20</v>
      </c>
    </row>
    <row r="13" spans="1:33" ht="13.5" customHeight="1" thickBot="1" x14ac:dyDescent="0.25">
      <c r="A13" s="117"/>
      <c r="B13" s="13" t="s">
        <v>12</v>
      </c>
      <c r="C13" s="13" t="s">
        <v>13</v>
      </c>
      <c r="D13" s="8">
        <v>1</v>
      </c>
      <c r="E13" s="9">
        <v>2</v>
      </c>
      <c r="F13" s="9">
        <v>3</v>
      </c>
      <c r="G13" s="10">
        <v>4</v>
      </c>
      <c r="H13" s="8">
        <v>5</v>
      </c>
      <c r="I13" s="9">
        <v>6</v>
      </c>
      <c r="J13" s="9">
        <v>7</v>
      </c>
      <c r="K13" s="10">
        <v>8</v>
      </c>
      <c r="L13" s="9">
        <v>9</v>
      </c>
      <c r="M13" s="9">
        <v>10</v>
      </c>
      <c r="N13" s="9">
        <v>9</v>
      </c>
      <c r="O13" s="9">
        <v>10</v>
      </c>
      <c r="P13" s="127"/>
      <c r="Q13" s="129"/>
      <c r="T13" s="8">
        <v>1</v>
      </c>
      <c r="U13" s="9">
        <v>2</v>
      </c>
      <c r="V13" s="9">
        <v>3</v>
      </c>
      <c r="W13" s="10">
        <v>4</v>
      </c>
      <c r="X13" s="8">
        <v>5</v>
      </c>
      <c r="Y13" s="9">
        <v>6</v>
      </c>
      <c r="Z13" s="9">
        <v>7</v>
      </c>
      <c r="AA13" s="10">
        <v>8</v>
      </c>
      <c r="AB13" s="9">
        <v>9</v>
      </c>
      <c r="AC13" s="9">
        <v>10</v>
      </c>
      <c r="AD13" s="9">
        <v>9</v>
      </c>
      <c r="AE13" s="9">
        <v>10</v>
      </c>
      <c r="AF13" s="127"/>
      <c r="AG13" s="129"/>
    </row>
    <row r="14" spans="1:33" ht="14.25" customHeight="1" x14ac:dyDescent="0.2">
      <c r="A14" s="130" t="str">
        <f>Clasifficación!A21</f>
        <v>S_1</v>
      </c>
      <c r="B14" s="133" t="str">
        <f>Clasifficación!B21</f>
        <v>JUAN JOSÉ ENGO</v>
      </c>
      <c r="C14" s="134"/>
      <c r="D14" s="45">
        <v>4</v>
      </c>
      <c r="E14" s="46">
        <v>4</v>
      </c>
      <c r="F14" s="46">
        <v>4</v>
      </c>
      <c r="G14" s="46">
        <v>5</v>
      </c>
      <c r="H14" s="46">
        <v>0</v>
      </c>
      <c r="I14" s="46">
        <v>5</v>
      </c>
      <c r="J14" s="46">
        <v>4</v>
      </c>
      <c r="K14" s="46">
        <v>5</v>
      </c>
      <c r="L14" s="46">
        <v>2</v>
      </c>
      <c r="M14" s="46">
        <v>2</v>
      </c>
      <c r="N14" s="46">
        <v>5</v>
      </c>
      <c r="O14" s="46">
        <v>5</v>
      </c>
      <c r="P14" s="29">
        <f>D14*D$10+E14*E$10+F14*F$10+G14*G$10+H14*H$10+I14*I$10+J14*J$10+K14*K$10+L14*L$10+M14*M$10+N$10*N14+O$10*O14</f>
        <v>727</v>
      </c>
      <c r="Q14" s="137">
        <f>P17*1000/(MAX(P$17,P$25,P$33,P$41,P$49,P$57,P$65,P$73,P$81,P$89))</f>
        <v>587.71220695230397</v>
      </c>
      <c r="T14" s="45">
        <v>3</v>
      </c>
      <c r="U14" s="46">
        <v>3</v>
      </c>
      <c r="V14" s="46">
        <v>2</v>
      </c>
      <c r="W14" s="46">
        <v>3</v>
      </c>
      <c r="X14" s="46">
        <v>3</v>
      </c>
      <c r="Y14" s="46">
        <v>2</v>
      </c>
      <c r="Z14" s="46">
        <v>4</v>
      </c>
      <c r="AA14" s="46">
        <v>5</v>
      </c>
      <c r="AB14" s="46">
        <v>5</v>
      </c>
      <c r="AC14" s="46">
        <v>3</v>
      </c>
      <c r="AD14" s="46">
        <v>5</v>
      </c>
      <c r="AE14" s="46">
        <v>5</v>
      </c>
      <c r="AF14" s="29">
        <f>T14*T$10+U14*U$10+V14*V$10+W14*W$10+X14*X$10+Y14*Y$10+Z14*Z$10+AA14*AA$10+AB14*AB$10+AC14*AC$10+AD$10*AD14+AE$10*AE14</f>
        <v>704</v>
      </c>
      <c r="AG14" s="137">
        <f>AF17*1000/(MAX(AF$17,AF$25,AF$33,AF$41,AF$49,AF$57,AF$65,AF$73,AF$81,AF$89))</f>
        <v>1000</v>
      </c>
    </row>
    <row r="15" spans="1:33" ht="12.75" customHeight="1" x14ac:dyDescent="0.2">
      <c r="A15" s="131"/>
      <c r="B15" s="135"/>
      <c r="C15" s="136"/>
      <c r="D15" s="47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30">
        <f>D15*D$10+E15*E$10+F15*F$10+G15*G$10+H15*H$10+I15*I$10+J15*J$10+K15*K$10+L15*L$10+M15*M$10+N$10*N15+O$10*O15</f>
        <v>0</v>
      </c>
      <c r="Q15" s="138"/>
      <c r="T15" s="47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30">
        <f>T15*T$10+U15*U$10+V15*V$10+W15*W$10+X15*X$10+Y15*Y$10+Z15*Z$10+AA15*AA$10+AB15*AB$10+AC15*AC$10+AD$10*AD15+AE$10*AE15</f>
        <v>0</v>
      </c>
      <c r="AG15" s="138"/>
    </row>
    <row r="16" spans="1:33" ht="12.75" customHeight="1" x14ac:dyDescent="0.2">
      <c r="A16" s="131"/>
      <c r="B16" s="135"/>
      <c r="C16" s="136"/>
      <c r="D16" s="47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30">
        <f>D16*D$10+E16*E$10+F16*F$10+G16*G$10+H16*H$10+I16*I$10+J16*J$10+K16*K$10+L16*L$10+M16*M$10+N$10*N16+O$10*O16</f>
        <v>0</v>
      </c>
      <c r="Q16" s="138"/>
      <c r="T16" s="47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0</v>
      </c>
      <c r="AE16" s="48">
        <v>0</v>
      </c>
      <c r="AF16" s="30">
        <f>T16*T$10+U16*U$10+V16*V$10+W16*W$10+X16*X$10+Y16*Y$10+Z16*Z$10+AA16*AA$10+AB16*AB$10+AC16*AC$10+AD$10*AD16+AE$10*AE16</f>
        <v>0</v>
      </c>
      <c r="AG16" s="138"/>
    </row>
    <row r="17" spans="1:33" ht="15" customHeight="1" thickBot="1" x14ac:dyDescent="0.3">
      <c r="A17" s="131"/>
      <c r="B17" s="135"/>
      <c r="C17" s="136"/>
      <c r="D17" s="57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6">
        <f>P14+P15+P16</f>
        <v>727</v>
      </c>
      <c r="Q17" s="139"/>
      <c r="T17" s="57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6">
        <f>AF14+AF15+AF16</f>
        <v>704</v>
      </c>
      <c r="AG17" s="139"/>
    </row>
    <row r="18" spans="1:33" ht="14.25" customHeight="1" x14ac:dyDescent="0.2">
      <c r="A18" s="131"/>
      <c r="B18" s="135"/>
      <c r="C18" s="136"/>
      <c r="D18" s="11">
        <v>6</v>
      </c>
      <c r="E18" s="12">
        <v>6</v>
      </c>
      <c r="F18" s="12">
        <v>5</v>
      </c>
      <c r="G18" s="12">
        <v>4</v>
      </c>
      <c r="H18" s="12">
        <v>6</v>
      </c>
      <c r="I18" s="12">
        <v>5</v>
      </c>
      <c r="J18" s="12">
        <v>0</v>
      </c>
      <c r="K18" s="12">
        <v>0</v>
      </c>
      <c r="L18" s="12">
        <v>0</v>
      </c>
      <c r="M18" s="12">
        <v>4</v>
      </c>
      <c r="N18" s="12">
        <v>5</v>
      </c>
      <c r="O18" s="12">
        <v>5</v>
      </c>
      <c r="P18" s="30">
        <f>D18*D$11+E18*E$11+F18*F$11+G18*G$11+H18*H$11+I18*I$11+J18*J$11+K18*K$11+L18*L$11+M18*M$11+N$11*N18+O$11*O18</f>
        <v>878</v>
      </c>
      <c r="Q18" s="140">
        <f>P21*1000/(MAX(P$21,P$29,P$37,P$45,P$53,P$61,P$69,P$77,P$85,P$93))</f>
        <v>667.680608365019</v>
      </c>
      <c r="T18" s="11">
        <v>4</v>
      </c>
      <c r="U18" s="12">
        <v>5</v>
      </c>
      <c r="V18" s="12">
        <v>3</v>
      </c>
      <c r="W18" s="12">
        <v>4</v>
      </c>
      <c r="X18" s="12">
        <v>3</v>
      </c>
      <c r="Y18" s="12">
        <v>4</v>
      </c>
      <c r="Z18" s="12">
        <v>0</v>
      </c>
      <c r="AA18" s="12">
        <v>0</v>
      </c>
      <c r="AB18" s="12">
        <v>4</v>
      </c>
      <c r="AC18" s="12">
        <v>0</v>
      </c>
      <c r="AD18" s="12">
        <v>5</v>
      </c>
      <c r="AE18" s="12">
        <v>5</v>
      </c>
      <c r="AF18" s="30">
        <f>T18*T$11+U18*U$11+V18*V$11+W18*W$11+X18*X$11+Y18*Y$11+Z18*Z$11+AA18*AA$11+AB18*AB$11+AC18*AC$11+AD$11*AD18+AE$11*AE18</f>
        <v>754</v>
      </c>
      <c r="AG18" s="140">
        <f>AF21*1000/(MAX(AF$21,AF$29,AF$37,AF$45,AF$53,AF$61,AF$69,AF$77,AF$85,AF$93))</f>
        <v>1000</v>
      </c>
    </row>
    <row r="19" spans="1:33" ht="12.75" customHeight="1" thickBot="1" x14ac:dyDescent="0.25">
      <c r="A19" s="131"/>
      <c r="B19" s="135"/>
      <c r="C19" s="136"/>
      <c r="D19" s="14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30">
        <f>D19*D$11+E19*E$11+F19*F$11+G19*G$11+H19*H$11+I19*I$11+J19*J$11+K19*K$11+L19*L$11+M19*M$11+N$11*N19+O$11*O19</f>
        <v>0</v>
      </c>
      <c r="Q19" s="141"/>
      <c r="T19" s="14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30">
        <f>T19*T$11+U19*U$11+V19*V$11+W19*W$11+X19*X$11+Y19*Y$11+Z19*Z$11+AA19*AA$11+AB19*AB$11+AC19*AC$11+AD$11*AD19+AE$11*AE19</f>
        <v>0</v>
      </c>
      <c r="AG19" s="141"/>
    </row>
    <row r="20" spans="1:33" ht="12.75" customHeight="1" thickBot="1" x14ac:dyDescent="0.25">
      <c r="A20" s="131"/>
      <c r="B20" s="42" t="s">
        <v>10</v>
      </c>
      <c r="C20" s="42" t="s">
        <v>93</v>
      </c>
      <c r="D20" s="14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30">
        <f>D20*D$11+E20*E$11+F20*F$11+G20*G$11+H20*H$11+I20*I$11+J20*J$11+K20*K$11+L20*L$11+M20*M$11+N$11*N20+O$11*O20</f>
        <v>0</v>
      </c>
      <c r="Q20" s="141"/>
      <c r="T20" s="14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30">
        <f>T20*T$11+U20*U$11+V20*V$11+W20*W$11+X20*X$11+Y20*Y$11+Z20*Z$11+AA20*AA$11+AB20*AB$11+AC20*AC$11+AD$11*AD20+AE$11*AE20</f>
        <v>0</v>
      </c>
      <c r="AG20" s="141"/>
    </row>
    <row r="21" spans="1:33" ht="15" customHeight="1" thickBot="1" x14ac:dyDescent="0.3">
      <c r="A21" s="132"/>
      <c r="B21" s="43">
        <f>Q14</f>
        <v>587.71220695230397</v>
      </c>
      <c r="C21" s="44">
        <f>Q18</f>
        <v>667.680608365019</v>
      </c>
      <c r="D21" s="57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41">
        <f>P18+P19+P20</f>
        <v>878</v>
      </c>
      <c r="Q21" s="142"/>
      <c r="T21" s="57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41">
        <f>AF18+AF19+AF20</f>
        <v>754</v>
      </c>
      <c r="AG21" s="142"/>
    </row>
    <row r="22" spans="1:33" ht="14.25" customHeight="1" x14ac:dyDescent="0.2">
      <c r="A22" s="130" t="str">
        <f>Clasifficación!A22</f>
        <v>S_2</v>
      </c>
      <c r="B22" s="133" t="str">
        <f>Clasifficación!B22</f>
        <v>JOSE ALBERTO CARVAJAL</v>
      </c>
      <c r="C22" s="134"/>
      <c r="D22" s="45">
        <v>6</v>
      </c>
      <c r="E22" s="46">
        <v>7</v>
      </c>
      <c r="F22" s="46">
        <v>6</v>
      </c>
      <c r="G22" s="46">
        <v>6</v>
      </c>
      <c r="H22" s="46">
        <v>5</v>
      </c>
      <c r="I22" s="46">
        <v>6</v>
      </c>
      <c r="J22" s="46">
        <v>6</v>
      </c>
      <c r="K22" s="46">
        <v>5</v>
      </c>
      <c r="L22" s="46">
        <v>6</v>
      </c>
      <c r="M22" s="46">
        <v>5</v>
      </c>
      <c r="N22" s="46">
        <v>5</v>
      </c>
      <c r="O22" s="46">
        <v>5</v>
      </c>
      <c r="P22" s="29">
        <f>D22*D$10+E22*E$10+F22*F$10+G22*G$10+H22*H$10+I22*I$10+J22*J$10+K22*K$10+L22*L$10+M22*M$10+N$10*N22+O$10*O22</f>
        <v>1237</v>
      </c>
      <c r="Q22" s="137">
        <f>P25*1000/(MAX(P$17,P$25,P$33,P$41,P$49,P$57,P$65,P$73,P$81,P$89))</f>
        <v>1000</v>
      </c>
      <c r="T22" s="45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29">
        <f>T22*T$10+U22*U$10+V22*V$10+W22*W$10+X22*X$10+Y22*Y$10+Z22*Z$10+AA22*AA$10+AB22*AB$10+AC22*AC$10+AD$10*AD22+AE$10*AE22</f>
        <v>0</v>
      </c>
      <c r="AG22" s="137">
        <f>AF25*1000/(MAX(AF$17,AF$25,AF$33,AF$41,AF$49,AF$57,AF$65,AF$73,AF$81,AF$89))</f>
        <v>0</v>
      </c>
    </row>
    <row r="23" spans="1:33" ht="12.75" customHeight="1" x14ac:dyDescent="0.2">
      <c r="A23" s="131"/>
      <c r="B23" s="135"/>
      <c r="C23" s="136"/>
      <c r="D23" s="47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30">
        <f>D23*D$10+E23*E$10+F23*F$10+G23*G$10+H23*H$10+I23*I$10+J23*J$10+K23*K$10+L23*L$10+M23*M$10+N$10*N23+O$10*O23</f>
        <v>0</v>
      </c>
      <c r="Q23" s="138"/>
      <c r="T23" s="47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30">
        <f>T23*T$10+U23*U$10+V23*V$10+W23*W$10+X23*X$10+Y23*Y$10+Z23*Z$10+AA23*AA$10+AB23*AB$10+AC23*AC$10+AD$10*AD23+AE$10*AE23</f>
        <v>0</v>
      </c>
      <c r="AG23" s="138"/>
    </row>
    <row r="24" spans="1:33" ht="12.75" customHeight="1" x14ac:dyDescent="0.2">
      <c r="A24" s="131"/>
      <c r="B24" s="135"/>
      <c r="C24" s="136"/>
      <c r="D24" s="47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30">
        <f>D24*D$10+E24*E$10+F24*F$10+G24*G$10+H24*H$10+I24*I$10+J24*J$10+K24*K$10+L24*L$10+M24*M$10+N$10*N24+O$10*O24</f>
        <v>0</v>
      </c>
      <c r="Q24" s="138"/>
      <c r="T24" s="47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30">
        <f>T24*T$10+U24*U$10+V24*V$10+W24*W$10+X24*X$10+Y24*Y$10+Z24*Z$10+AA24*AA$10+AB24*AB$10+AC24*AC$10+AD$10*AD24+AE$10*AE24</f>
        <v>0</v>
      </c>
      <c r="AG24" s="138"/>
    </row>
    <row r="25" spans="1:33" ht="15" customHeight="1" thickBot="1" x14ac:dyDescent="0.3">
      <c r="A25" s="131"/>
      <c r="B25" s="135"/>
      <c r="C25" s="13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6">
        <f>P22+P23+P24</f>
        <v>1237</v>
      </c>
      <c r="Q25" s="139"/>
      <c r="T25" s="57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6">
        <f>AF22+AF23+AF24</f>
        <v>0</v>
      </c>
      <c r="AG25" s="139"/>
    </row>
    <row r="26" spans="1:33" ht="14.25" customHeight="1" x14ac:dyDescent="0.2">
      <c r="A26" s="131"/>
      <c r="B26" s="135"/>
      <c r="C26" s="136"/>
      <c r="D26" s="11">
        <v>6</v>
      </c>
      <c r="E26" s="12">
        <v>6</v>
      </c>
      <c r="F26" s="12">
        <v>4</v>
      </c>
      <c r="G26" s="12">
        <v>5</v>
      </c>
      <c r="H26" s="12">
        <v>7</v>
      </c>
      <c r="I26" s="12">
        <v>6</v>
      </c>
      <c r="J26" s="12">
        <v>6</v>
      </c>
      <c r="K26" s="12">
        <v>5</v>
      </c>
      <c r="L26" s="12">
        <v>4</v>
      </c>
      <c r="M26" s="12">
        <v>4</v>
      </c>
      <c r="N26" s="12">
        <v>5</v>
      </c>
      <c r="O26" s="12">
        <v>5</v>
      </c>
      <c r="P26" s="30">
        <f>D26*D$11+E26*E$11+F26*F$11+G26*G$11+H26*H$11+I26*I$11+J26*J$11+K26*K$11+L26*L$11+M26*M$11+N$11*N26+O$11*O26</f>
        <v>1315</v>
      </c>
      <c r="Q26" s="140">
        <f>P29*1000/(MAX(P$21,P$29,P$37,P$45,P$53,P$61,P$69,P$77,P$85,P$93))</f>
        <v>1000</v>
      </c>
      <c r="T26" s="11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30">
        <f>T26*T$11+U26*U$11+V26*V$11+W26*W$11+X26*X$11+Y26*Y$11+Z26*Z$11+AA26*AA$11+AB26*AB$11+AC26*AC$11+AD$11*AD26+AE$11*AE26</f>
        <v>0</v>
      </c>
      <c r="AG26" s="140">
        <f>AF29*1000/(MAX(AF$21,AF$29,AF$37,AF$45,AF$53,AF$61,AF$69,AF$77,AF$85,AF$93))</f>
        <v>0</v>
      </c>
    </row>
    <row r="27" spans="1:33" ht="12.75" customHeight="1" thickBot="1" x14ac:dyDescent="0.25">
      <c r="A27" s="131"/>
      <c r="B27" s="135"/>
      <c r="C27" s="136"/>
      <c r="D27" s="14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30">
        <f>D27*D$11+E27*E$11+F27*F$11+G27*G$11+H27*H$11+I27*I$11+J27*J$11+K27*K$11+L27*L$11+M27*M$11+N$11*N27+O$11*O27</f>
        <v>0</v>
      </c>
      <c r="Q27" s="141"/>
      <c r="T27" s="14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30">
        <f>T27*T$11+U27*U$11+V27*V$11+W27*W$11+X27*X$11+Y27*Y$11+Z27*Z$11+AA27*AA$11+AB27*AB$11+AC27*AC$11+AD$11*AD27+AE$11*AE27</f>
        <v>0</v>
      </c>
      <c r="AG27" s="141"/>
    </row>
    <row r="28" spans="1:33" ht="12.75" customHeight="1" thickBot="1" x14ac:dyDescent="0.25">
      <c r="A28" s="131"/>
      <c r="B28" s="42" t="s">
        <v>10</v>
      </c>
      <c r="C28" s="42" t="s">
        <v>93</v>
      </c>
      <c r="D28" s="14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30">
        <f>D28*D$11+E28*E$11+F28*F$11+G28*G$11+H28*H$11+I28*I$11+J28*J$11+K28*K$11+L28*L$11+M28*M$11+N$11*N28+O$11*O28</f>
        <v>0</v>
      </c>
      <c r="Q28" s="141"/>
      <c r="T28" s="14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30">
        <f>T28*T$11+U28*U$11+V28*V$11+W28*W$11+X28*X$11+Y28*Y$11+Z28*Z$11+AA28*AA$11+AB28*AB$11+AC28*AC$11+AD$11*AD28+AE$11*AE28</f>
        <v>0</v>
      </c>
      <c r="AG28" s="141"/>
    </row>
    <row r="29" spans="1:33" ht="15" customHeight="1" thickBot="1" x14ac:dyDescent="0.3">
      <c r="A29" s="132"/>
      <c r="B29" s="43">
        <f>Q22</f>
        <v>1000</v>
      </c>
      <c r="C29" s="44">
        <f>Q26</f>
        <v>1000</v>
      </c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41">
        <f>P26+P27+P28</f>
        <v>1315</v>
      </c>
      <c r="Q29" s="142"/>
      <c r="T29" s="57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41">
        <f>AF26+AF27+AF28</f>
        <v>0</v>
      </c>
      <c r="AG29" s="142"/>
    </row>
    <row r="30" spans="1:33" ht="14.25" customHeight="1" x14ac:dyDescent="0.2">
      <c r="A30" s="130" t="str">
        <f>Clasifficación!A23</f>
        <v>S_3</v>
      </c>
      <c r="B30" s="133" t="str">
        <f>Clasifficación!B23</f>
        <v>RAFAEL ORTIZ</v>
      </c>
      <c r="C30" s="134"/>
      <c r="D30" s="45">
        <v>6</v>
      </c>
      <c r="E30" s="46">
        <v>6</v>
      </c>
      <c r="F30" s="46">
        <v>5</v>
      </c>
      <c r="G30" s="46">
        <v>5</v>
      </c>
      <c r="H30" s="46">
        <v>4</v>
      </c>
      <c r="I30" s="46">
        <v>6</v>
      </c>
      <c r="J30" s="46">
        <v>5</v>
      </c>
      <c r="K30" s="46">
        <v>6</v>
      </c>
      <c r="L30" s="46">
        <v>5</v>
      </c>
      <c r="M30" s="46">
        <v>4</v>
      </c>
      <c r="N30" s="46">
        <v>5</v>
      </c>
      <c r="O30" s="46">
        <v>5</v>
      </c>
      <c r="P30" s="29">
        <f>D30*D$10+E30*E$10+F30*F$10+G30*G$10+H30*H$10+I30*I$10+J30*J$10+K30*K$10+L30*L$10+M30*M$10+N$10*N30+O$10*O30</f>
        <v>1107</v>
      </c>
      <c r="Q30" s="137">
        <f>P33*1000/(MAX(P$17,P$25,P$33,P$41,P$49,P$57,P$65,P$73,P$81,P$89))</f>
        <v>894.90703314470488</v>
      </c>
      <c r="T30" s="45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29">
        <f>T30*T$10+U30*U$10+V30*V$10+W30*W$10+X30*X$10+Y30*Y$10+Z30*Z$10+AA30*AA$10+AB30*AB$10+AC30*AC$10+AD$10*AD30+AE$10*AE30</f>
        <v>0</v>
      </c>
      <c r="AG30" s="137">
        <f>AF33*1000/(MAX(AF$17,AF$25,AF$33,AF$41,AF$49,AF$57,AF$65,AF$73,AF$81,AF$89))</f>
        <v>0</v>
      </c>
    </row>
    <row r="31" spans="1:33" ht="12.75" customHeight="1" x14ac:dyDescent="0.2">
      <c r="A31" s="131"/>
      <c r="B31" s="135"/>
      <c r="C31" s="136"/>
      <c r="D31" s="47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30">
        <f>D31*D$10+E31*E$10+F31*F$10+G31*G$10+H31*H$10+I31*I$10+J31*J$10+K31*K$10+L31*L$10+M31*M$10+N$10*N31+O$10*O31</f>
        <v>0</v>
      </c>
      <c r="Q31" s="138"/>
      <c r="T31" s="47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30">
        <f>T31*T$10+U31*U$10+V31*V$10+W31*W$10+X31*X$10+Y31*Y$10+Z31*Z$10+AA31*AA$10+AB31*AB$10+AC31*AC$10+AD$10*AD31+AE$10*AE31</f>
        <v>0</v>
      </c>
      <c r="AG31" s="138"/>
    </row>
    <row r="32" spans="1:33" ht="12.75" customHeight="1" x14ac:dyDescent="0.2">
      <c r="A32" s="131"/>
      <c r="B32" s="135"/>
      <c r="C32" s="136"/>
      <c r="D32" s="47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30">
        <f>D32*D$10+E32*E$10+F32*F$10+G32*G$10+H32*H$10+I32*I$10+J32*J$10+K32*K$10+L32*L$10+M32*M$10+N$10*N32+O$10*O32</f>
        <v>0</v>
      </c>
      <c r="Q32" s="138"/>
      <c r="T32" s="47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30">
        <f>T32*T$10+U32*U$10+V32*V$10+W32*W$10+X32*X$10+Y32*Y$10+Z32*Z$10+AA32*AA$10+AB32*AB$10+AC32*AC$10+AD$10*AD32+AE$10*AE32</f>
        <v>0</v>
      </c>
      <c r="AG32" s="138"/>
    </row>
    <row r="33" spans="1:33" ht="15" customHeight="1" thickBot="1" x14ac:dyDescent="0.3">
      <c r="A33" s="131"/>
      <c r="B33" s="135"/>
      <c r="C33" s="136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6">
        <f>P30+P31+P32</f>
        <v>1107</v>
      </c>
      <c r="Q33" s="139"/>
      <c r="T33" s="57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6">
        <f>AF30+AF31+AF32</f>
        <v>0</v>
      </c>
      <c r="AG33" s="139"/>
    </row>
    <row r="34" spans="1:33" ht="14.25" customHeight="1" x14ac:dyDescent="0.2">
      <c r="A34" s="131"/>
      <c r="B34" s="135"/>
      <c r="C34" s="136"/>
      <c r="D34" s="11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1</v>
      </c>
      <c r="P34" s="30">
        <f>D34*D$11+E34*E$11+F34*F$11+G34*G$11+H34*H$11+I34*I$11+J34*J$11+K34*K$11+L34*L$11+M34*M$11+N$11*N34+O$11*O34</f>
        <v>2</v>
      </c>
      <c r="Q34" s="140">
        <f>P37*1000/(MAX(P$21,P$29,P$37,P$45,P$53,P$61,P$69,P$77,P$85,P$93))</f>
        <v>1.520912547528517</v>
      </c>
      <c r="T34" s="11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30">
        <f>T34*T$11+U34*U$11+V34*V$11+W34*W$11+X34*X$11+Y34*Y$11+Z34*Z$11+AA34*AA$11+AB34*AB$11+AC34*AC$11+AD$11*AD34+AE$11*AE34</f>
        <v>0</v>
      </c>
      <c r="AG34" s="140">
        <f>AF37*1000/(MAX(AF$21,AF$29,AF$37,AF$45,AF$53,AF$61,AF$69,AF$77,AF$85,AF$93))</f>
        <v>0</v>
      </c>
    </row>
    <row r="35" spans="1:33" ht="12.75" customHeight="1" thickBot="1" x14ac:dyDescent="0.25">
      <c r="A35" s="131"/>
      <c r="B35" s="135"/>
      <c r="C35" s="136"/>
      <c r="D35" s="14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30">
        <f>D35*D$11+E35*E$11+F35*F$11+G35*G$11+H35*H$11+I35*I$11+J35*J$11+K35*K$11+L35*L$11+M35*M$11+N$11*N35+O$11*O35</f>
        <v>0</v>
      </c>
      <c r="Q35" s="141"/>
      <c r="T35" s="14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30">
        <f>T35*T$11+U35*U$11+V35*V$11+W35*W$11+X35*X$11+Y35*Y$11+Z35*Z$11+AA35*AA$11+AB35*AB$11+AC35*AC$11+AD$11*AD35+AE$11*AE35</f>
        <v>0</v>
      </c>
      <c r="AG35" s="141"/>
    </row>
    <row r="36" spans="1:33" ht="12.75" customHeight="1" thickBot="1" x14ac:dyDescent="0.25">
      <c r="A36" s="131"/>
      <c r="B36" s="42" t="s">
        <v>10</v>
      </c>
      <c r="C36" s="42" t="s">
        <v>93</v>
      </c>
      <c r="D36" s="14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30">
        <f>D36*D$11+E36*E$11+F36*F$11+G36*G$11+H36*H$11+I36*I$11+J36*J$11+K36*K$11+L36*L$11+M36*M$11+N$11*N36+O$11*O36</f>
        <v>0</v>
      </c>
      <c r="Q36" s="141"/>
      <c r="T36" s="14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30">
        <f>T36*T$11+U36*U$11+V36*V$11+W36*W$11+X36*X$11+Y36*Y$11+Z36*Z$11+AA36*AA$11+AB36*AB$11+AC36*AC$11+AD$11*AD36+AE$11*AE36</f>
        <v>0</v>
      </c>
      <c r="AG36" s="141"/>
    </row>
    <row r="37" spans="1:33" ht="15" customHeight="1" thickBot="1" x14ac:dyDescent="0.3">
      <c r="A37" s="132"/>
      <c r="B37" s="43">
        <f>Q30</f>
        <v>894.90703314470488</v>
      </c>
      <c r="C37" s="44">
        <f>Q34</f>
        <v>1.520912547528517</v>
      </c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41">
        <f>P34+P35+P36</f>
        <v>2</v>
      </c>
      <c r="Q37" s="142"/>
      <c r="T37" s="57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41">
        <f>AF34+AF35+AF36</f>
        <v>0</v>
      </c>
      <c r="AG37" s="142"/>
    </row>
    <row r="38" spans="1:33" ht="14.25" customHeight="1" x14ac:dyDescent="0.2">
      <c r="A38" s="130" t="str">
        <f>Clasifficación!A24</f>
        <v>S_4</v>
      </c>
      <c r="B38" s="133" t="str">
        <f>Clasifficación!B24</f>
        <v>PILOTO</v>
      </c>
      <c r="C38" s="134"/>
      <c r="D38" s="45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29">
        <f>D38*D$10+E38*E$10+F38*F$10+G38*G$10+H38*H$10+I38*I$10+J38*J$10+K38*K$10+L38*L$10+M38*M$10+N$10*N38+O$10*O38</f>
        <v>0</v>
      </c>
      <c r="Q38" s="137">
        <f>P41*1000/(MAX(P$17,P$25,P$33,P$41,P$49,P$57,P$65,P$73,P$81,P$89))</f>
        <v>0</v>
      </c>
      <c r="T38" s="45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29">
        <f>T38*T$10+U38*U$10+V38*V$10+W38*W$10+X38*X$10+Y38*Y$10+Z38*Z$10+AA38*AA$10+AB38*AB$10+AC38*AC$10+AD$10*AD38+AE$10*AE38</f>
        <v>0</v>
      </c>
      <c r="AG38" s="137">
        <f>AF41*1000/(MAX(AF$17,AF$25,AF$33,AF$41,AF$49,AF$57,AF$65,AF$73,AF$81,AF$89))</f>
        <v>0</v>
      </c>
    </row>
    <row r="39" spans="1:33" ht="12.75" customHeight="1" x14ac:dyDescent="0.2">
      <c r="A39" s="131"/>
      <c r="B39" s="135"/>
      <c r="C39" s="136"/>
      <c r="D39" s="47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30">
        <f>D39*D$10+E39*E$10+F39*F$10+G39*G$10+H39*H$10+I39*I$10+J39*J$10+K39*K$10+L39*L$10+M39*M$10+N$10*N39+O$10*O39</f>
        <v>0</v>
      </c>
      <c r="Q39" s="138"/>
      <c r="T39" s="47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30">
        <f>T39*T$10+U39*U$10+V39*V$10+W39*W$10+X39*X$10+Y39*Y$10+Z39*Z$10+AA39*AA$10+AB39*AB$10+AC39*AC$10+AD$10*AD39+AE$10*AE39</f>
        <v>0</v>
      </c>
      <c r="AG39" s="138"/>
    </row>
    <row r="40" spans="1:33" ht="12.75" customHeight="1" x14ac:dyDescent="0.2">
      <c r="A40" s="131"/>
      <c r="B40" s="135"/>
      <c r="C40" s="136"/>
      <c r="D40" s="47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30">
        <f>D40*D$10+E40*E$10+F40*F$10+G40*G$10+H40*H$10+I40*I$10+J40*J$10+K40*K$10+L40*L$10+M40*M$10+N$10*N40+O$10*O40</f>
        <v>0</v>
      </c>
      <c r="Q40" s="138"/>
      <c r="T40" s="47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  <c r="AE40" s="48">
        <v>0</v>
      </c>
      <c r="AF40" s="30">
        <f>T40*T$10+U40*U$10+V40*V$10+W40*W$10+X40*X$10+Y40*Y$10+Z40*Z$10+AA40*AA$10+AB40*AB$10+AC40*AC$10+AD$10*AD40+AE$10*AE40</f>
        <v>0</v>
      </c>
      <c r="AG40" s="138"/>
    </row>
    <row r="41" spans="1:33" ht="15" customHeight="1" thickBot="1" x14ac:dyDescent="0.3">
      <c r="A41" s="131"/>
      <c r="B41" s="135"/>
      <c r="C41" s="136"/>
      <c r="D41" s="57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6">
        <f>P38+P39+P40</f>
        <v>0</v>
      </c>
      <c r="Q41" s="139"/>
      <c r="T41" s="57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6">
        <f>AF38+AF39+AF40</f>
        <v>0</v>
      </c>
      <c r="AG41" s="139"/>
    </row>
    <row r="42" spans="1:33" ht="14.25" customHeight="1" x14ac:dyDescent="0.2">
      <c r="A42" s="131"/>
      <c r="B42" s="135"/>
      <c r="C42" s="136"/>
      <c r="D42" s="11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30">
        <f>D42*D$11+E42*E$11+F42*F$11+G42*G$11+H42*H$11+I42*I$11+J42*J$11+K42*K$11+L42*L$11+M42*M$11+N$11*N42+O$11*O42</f>
        <v>0</v>
      </c>
      <c r="Q42" s="140">
        <f>P45*1000/(MAX(P$21,P$29,P$37,P$45,P$53,P$61,P$69,P$77,P$85,P$93))</f>
        <v>0</v>
      </c>
      <c r="T42" s="11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30">
        <f>T42*T$11+U42*U$11+V42*V$11+W42*W$11+X42*X$11+Y42*Y$11+Z42*Z$11+AA42*AA$11+AB42*AB$11+AC42*AC$11+AD$11*AD42+AE$11*AE42</f>
        <v>0</v>
      </c>
      <c r="AG42" s="140">
        <f>AF45*1000/(MAX(AF$21,AF$29,AF$37,AF$45,AF$53,AF$61,AF$69,AF$77,AF$85,AF$93))</f>
        <v>0</v>
      </c>
    </row>
    <row r="43" spans="1:33" ht="12.75" customHeight="1" thickBot="1" x14ac:dyDescent="0.25">
      <c r="A43" s="131"/>
      <c r="B43" s="135"/>
      <c r="C43" s="136"/>
      <c r="D43" s="14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30">
        <f>D43*D$11+E43*E$11+F43*F$11+G43*G$11+H43*H$11+I43*I$11+J43*J$11+K43*K$11+L43*L$11+M43*M$11+N$11*N43+O$11*O43</f>
        <v>0</v>
      </c>
      <c r="Q43" s="141"/>
      <c r="T43" s="14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30">
        <f>T43*T$11+U43*U$11+V43*V$11+W43*W$11+X43*X$11+Y43*Y$11+Z43*Z$11+AA43*AA$11+AB43*AB$11+AC43*AC$11+AD$11*AD43+AE$11*AE43</f>
        <v>0</v>
      </c>
      <c r="AG43" s="141"/>
    </row>
    <row r="44" spans="1:33" ht="12.75" customHeight="1" thickBot="1" x14ac:dyDescent="0.25">
      <c r="A44" s="131"/>
      <c r="B44" s="42" t="s">
        <v>10</v>
      </c>
      <c r="C44" s="42" t="s">
        <v>93</v>
      </c>
      <c r="D44" s="14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30">
        <f>D44*D$11+E44*E$11+F44*F$11+G44*G$11+H44*H$11+I44*I$11+J44*J$11+K44*K$11+L44*L$11+M44*M$11+N$11*N44+O$11*O44</f>
        <v>0</v>
      </c>
      <c r="Q44" s="141"/>
      <c r="T44" s="14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30">
        <f>T44*T$11+U44*U$11+V44*V$11+W44*W$11+X44*X$11+Y44*Y$11+Z44*Z$11+AA44*AA$11+AB44*AB$11+AC44*AC$11+AD$11*AD44+AE$11*AE44</f>
        <v>0</v>
      </c>
      <c r="AG44" s="141"/>
    </row>
    <row r="45" spans="1:33" ht="15" customHeight="1" thickBot="1" x14ac:dyDescent="0.3">
      <c r="A45" s="132"/>
      <c r="B45" s="43">
        <f>Q38</f>
        <v>0</v>
      </c>
      <c r="C45" s="44">
        <f>Q42</f>
        <v>0</v>
      </c>
      <c r="D45" s="57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41">
        <f>P42+P43+P44</f>
        <v>0</v>
      </c>
      <c r="Q45" s="142"/>
      <c r="T45" s="57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41">
        <f>AF42+AF43+AF44</f>
        <v>0</v>
      </c>
      <c r="AG45" s="142"/>
    </row>
    <row r="46" spans="1:33" ht="14.25" customHeight="1" x14ac:dyDescent="0.2">
      <c r="A46" s="130" t="str">
        <f>Clasifficación!A25</f>
        <v>S_5</v>
      </c>
      <c r="B46" s="133" t="str">
        <f>Clasifficación!B25</f>
        <v>PILOTO</v>
      </c>
      <c r="C46" s="134"/>
      <c r="D46" s="45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29">
        <f>D46*D$10+E46*E$10+F46*F$10+G46*G$10+H46*H$10+I46*I$10+J46*J$10+K46*K$10+L46*L$10+M46*M$10+N$10*N46+O$10*O46</f>
        <v>0</v>
      </c>
      <c r="Q46" s="137">
        <f>P49*1000/(MAX(P$17,P$25,P$33,P$41,P$49,P$57,P$65,P$73,P$81,P$89))</f>
        <v>0</v>
      </c>
      <c r="T46" s="45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29">
        <f>T46*T$10+U46*U$10+V46*V$10+W46*W$10+X46*X$10+Y46*Y$10+Z46*Z$10+AA46*AA$10+AB46*AB$10+AC46*AC$10+AD$10*AD46+AE$10*AE46</f>
        <v>0</v>
      </c>
      <c r="AG46" s="137">
        <f>AF49*1000/(MAX(AF$17,AF$25,AF$33,AF$41,AF$49,AF$57,AF$65,AF$73,AF$81,AF$89))</f>
        <v>0</v>
      </c>
    </row>
    <row r="47" spans="1:33" ht="12.75" customHeight="1" x14ac:dyDescent="0.2">
      <c r="A47" s="131"/>
      <c r="B47" s="135"/>
      <c r="C47" s="136"/>
      <c r="D47" s="47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30">
        <f>D47*D$10+E47*E$10+F47*F$10+G47*G$10+H47*H$10+I47*I$10+J47*J$10+K47*K$10+L47*L$10+M47*M$10+N$10*N47+O$10*O47</f>
        <v>0</v>
      </c>
      <c r="Q47" s="138"/>
      <c r="T47" s="47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30">
        <f>T47*T$10+U47*U$10+V47*V$10+W47*W$10+X47*X$10+Y47*Y$10+Z47*Z$10+AA47*AA$10+AB47*AB$10+AC47*AC$10+AD$10*AD47+AE$10*AE47</f>
        <v>0</v>
      </c>
      <c r="AG47" s="138"/>
    </row>
    <row r="48" spans="1:33" ht="12.75" customHeight="1" x14ac:dyDescent="0.2">
      <c r="A48" s="131"/>
      <c r="B48" s="135"/>
      <c r="C48" s="136"/>
      <c r="D48" s="47"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30">
        <f>D48*D$10+E48*E$10+F48*F$10+G48*G$10+H48*H$10+I48*I$10+J48*J$10+K48*K$10+L48*L$10+M48*M$10+N$10*N48+O$10*O48</f>
        <v>0</v>
      </c>
      <c r="Q48" s="138"/>
      <c r="T48" s="47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30">
        <f>T48*T$10+U48*U$10+V48*V$10+W48*W$10+X48*X$10+Y48*Y$10+Z48*Z$10+AA48*AA$10+AB48*AB$10+AC48*AC$10+AD$10*AD48+AE$10*AE48</f>
        <v>0</v>
      </c>
      <c r="AG48" s="138"/>
    </row>
    <row r="49" spans="1:33" ht="15" customHeight="1" thickBot="1" x14ac:dyDescent="0.3">
      <c r="A49" s="131"/>
      <c r="B49" s="135"/>
      <c r="C49" s="136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6">
        <f>P46+P47+P48</f>
        <v>0</v>
      </c>
      <c r="Q49" s="139"/>
      <c r="T49" s="57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6">
        <f>AF46+AF47+AF48</f>
        <v>0</v>
      </c>
      <c r="AG49" s="139"/>
    </row>
    <row r="50" spans="1:33" ht="14.25" customHeight="1" x14ac:dyDescent="0.2">
      <c r="A50" s="131"/>
      <c r="B50" s="135"/>
      <c r="C50" s="136"/>
      <c r="D50" s="11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30">
        <f>D50*D$11+E50*E$11+F50*F$11+G50*G$11+H50*H$11+I50*I$11+J50*J$11+K50*K$11+L50*L$11+M50*M$11+N$11*N50+O$11*O50</f>
        <v>0</v>
      </c>
      <c r="Q50" s="140">
        <f>P53*1000/(MAX(P$21,P$29,P$37,P$45,P$53,P$61,P$69,P$77,P$85,P$93))</f>
        <v>0</v>
      </c>
      <c r="T50" s="11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30">
        <f>T50*T$11+U50*U$11+V50*V$11+W50*W$11+X50*X$11+Y50*Y$11+Z50*Z$11+AA50*AA$11+AB50*AB$11+AC50*AC$11+AD$11*AD50+AE$11*AE50</f>
        <v>0</v>
      </c>
      <c r="AG50" s="140">
        <f>AF53*1000/(MAX(AF$21,AF$29,AF$37,AF$45,AF$53,AF$61,AF$69,AF$77,AF$85,AF$93))</f>
        <v>0</v>
      </c>
    </row>
    <row r="51" spans="1:33" ht="12.75" customHeight="1" thickBot="1" x14ac:dyDescent="0.25">
      <c r="A51" s="131"/>
      <c r="B51" s="135"/>
      <c r="C51" s="136"/>
      <c r="D51" s="14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30">
        <f>D51*D$11+E51*E$11+F51*F$11+G51*G$11+H51*H$11+I51*I$11+J51*J$11+K51*K$11+L51*L$11+M51*M$11+N$11*N51+O$11*O51</f>
        <v>0</v>
      </c>
      <c r="Q51" s="141"/>
      <c r="T51" s="14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30">
        <f>T51*T$11+U51*U$11+V51*V$11+W51*W$11+X51*X$11+Y51*Y$11+Z51*Z$11+AA51*AA$11+AB51*AB$11+AC51*AC$11+AD$11*AD51+AE$11*AE51</f>
        <v>0</v>
      </c>
      <c r="AG51" s="141"/>
    </row>
    <row r="52" spans="1:33" ht="12.75" customHeight="1" thickBot="1" x14ac:dyDescent="0.25">
      <c r="A52" s="131"/>
      <c r="B52" s="42" t="s">
        <v>10</v>
      </c>
      <c r="C52" s="42" t="s">
        <v>93</v>
      </c>
      <c r="D52" s="14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30">
        <f>D52*D$11+E52*E$11+F52*F$11+G52*G$11+H52*H$11+I52*I$11+J52*J$11+K52*K$11+L52*L$11+M52*M$11+N$11*N52+O$11*O52</f>
        <v>0</v>
      </c>
      <c r="Q52" s="141"/>
      <c r="T52" s="14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30">
        <f>T52*T$11+U52*U$11+V52*V$11+W52*W$11+X52*X$11+Y52*Y$11+Z52*Z$11+AA52*AA$11+AB52*AB$11+AC52*AC$11+AD$11*AD52+AE$11*AE52</f>
        <v>0</v>
      </c>
      <c r="AG52" s="141"/>
    </row>
    <row r="53" spans="1:33" ht="15" customHeight="1" thickBot="1" x14ac:dyDescent="0.3">
      <c r="A53" s="132"/>
      <c r="B53" s="43">
        <f>Q46</f>
        <v>0</v>
      </c>
      <c r="C53" s="44">
        <f>Q50</f>
        <v>0</v>
      </c>
      <c r="D53" s="57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41">
        <f>P50+P51+P52</f>
        <v>0</v>
      </c>
      <c r="Q53" s="142"/>
      <c r="T53" s="57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41">
        <f>AF50+AF51+AF52</f>
        <v>0</v>
      </c>
      <c r="AG53" s="142"/>
    </row>
    <row r="54" spans="1:33" ht="14.25" customHeight="1" x14ac:dyDescent="0.2">
      <c r="A54" s="130" t="str">
        <f>Clasifficación!A26</f>
        <v>S_6</v>
      </c>
      <c r="B54" s="133" t="str">
        <f>Clasifficación!B26</f>
        <v>PILOTO</v>
      </c>
      <c r="C54" s="134"/>
      <c r="D54" s="45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29">
        <f>D54*D$10+E54*E$10+F54*F$10+G54*G$10+H54*H$10+I54*I$10+J54*J$10+K54*K$10+L54*L$10+M54*M$10+N$10*N54+O$10*O54</f>
        <v>0</v>
      </c>
      <c r="Q54" s="137">
        <f>P57*1000/(MAX(P$17,P$25,P$33,P$41,P$49,P$57,P$65,P$73,P$81,P$89))</f>
        <v>0</v>
      </c>
      <c r="T54" s="45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29">
        <f>T54*T$10+U54*U$10+V54*V$10+W54*W$10+X54*X$10+Y54*Y$10+Z54*Z$10+AA54*AA$10+AB54*AB$10+AC54*AC$10+AD$10*AD54+AE$10*AE54</f>
        <v>0</v>
      </c>
      <c r="AG54" s="137">
        <f>AF57*1000/(MAX(AF$17,AF$25,AF$33,AF$41,AF$49,AF$57,AF$65,AF$73,AF$81,AF$89))</f>
        <v>0</v>
      </c>
    </row>
    <row r="55" spans="1:33" ht="12.75" customHeight="1" x14ac:dyDescent="0.2">
      <c r="A55" s="131"/>
      <c r="B55" s="135"/>
      <c r="C55" s="136"/>
      <c r="D55" s="47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30">
        <f>D55*D$10+E55*E$10+F55*F$10+G55*G$10+H55*H$10+I55*I$10+J55*J$10+K55*K$10+L55*L$10+M55*M$10+N$10*N55+O$10*O55</f>
        <v>0</v>
      </c>
      <c r="Q55" s="138"/>
      <c r="T55" s="47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30">
        <f>T55*T$10+U55*U$10+V55*V$10+W55*W$10+X55*X$10+Y55*Y$10+Z55*Z$10+AA55*AA$10+AB55*AB$10+AC55*AC$10+AD$10*AD55+AE$10*AE55</f>
        <v>0</v>
      </c>
      <c r="AG55" s="138"/>
    </row>
    <row r="56" spans="1:33" ht="12.75" customHeight="1" x14ac:dyDescent="0.2">
      <c r="A56" s="131"/>
      <c r="B56" s="135"/>
      <c r="C56" s="136"/>
      <c r="D56" s="47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30">
        <f>D56*D$10+E56*E$10+F56*F$10+G56*G$10+H56*H$10+I56*I$10+J56*J$10+K56*K$10+L56*L$10+M56*M$10+N$10*N56+O$10*O56</f>
        <v>0</v>
      </c>
      <c r="Q56" s="138"/>
      <c r="T56" s="47">
        <v>0</v>
      </c>
      <c r="U56" s="48">
        <v>0</v>
      </c>
      <c r="V56" s="48">
        <v>0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48">
        <v>0</v>
      </c>
      <c r="AC56" s="48">
        <v>0</v>
      </c>
      <c r="AD56" s="48">
        <v>0</v>
      </c>
      <c r="AE56" s="48">
        <v>0</v>
      </c>
      <c r="AF56" s="30">
        <f>T56*T$10+U56*U$10+V56*V$10+W56*W$10+X56*X$10+Y56*Y$10+Z56*Z$10+AA56*AA$10+AB56*AB$10+AC56*AC$10+AD$10*AD56+AE$10*AE56</f>
        <v>0</v>
      </c>
      <c r="AG56" s="138"/>
    </row>
    <row r="57" spans="1:33" ht="15" customHeight="1" thickBot="1" x14ac:dyDescent="0.3">
      <c r="A57" s="131"/>
      <c r="B57" s="135"/>
      <c r="C57" s="136"/>
      <c r="D57" s="57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6">
        <f>P54+P55+P56</f>
        <v>0</v>
      </c>
      <c r="Q57" s="139"/>
      <c r="T57" s="57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6">
        <f>AF54+AF55+AF56</f>
        <v>0</v>
      </c>
      <c r="AG57" s="139"/>
    </row>
    <row r="58" spans="1:33" ht="14.25" customHeight="1" x14ac:dyDescent="0.2">
      <c r="A58" s="131"/>
      <c r="B58" s="135"/>
      <c r="C58" s="136"/>
      <c r="D58" s="11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30">
        <f>D58*D$11+E58*E$11+F58*F$11+G58*G$11+H58*H$11+I58*I$11+J58*J$11+K58*K$11+L58*L$11+M58*M$11+N$11*N58+O$11*O58</f>
        <v>0</v>
      </c>
      <c r="Q58" s="140">
        <f>P61*1000/(MAX(P$21,P$29,P$37,P$45,P$53,P$61,P$69,P$77,P$85,P$93))</f>
        <v>0</v>
      </c>
      <c r="T58" s="11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30">
        <f>T58*T$11+U58*U$11+V58*V$11+W58*W$11+X58*X$11+Y58*Y$11+Z58*Z$11+AA58*AA$11+AB58*AB$11+AC58*AC$11+AD$11*AD58+AE$11*AE58</f>
        <v>0</v>
      </c>
      <c r="AG58" s="140">
        <f>AF61*1000/(MAX(AF$21,AF$29,AF$37,AF$45,AF$53,AF$61,AF$69,AF$77,AF$85,AF$93))</f>
        <v>0</v>
      </c>
    </row>
    <row r="59" spans="1:33" ht="12.75" customHeight="1" thickBot="1" x14ac:dyDescent="0.25">
      <c r="A59" s="131"/>
      <c r="B59" s="135"/>
      <c r="C59" s="136"/>
      <c r="D59" s="14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30">
        <f>D59*D$11+E59*E$11+F59*F$11+G59*G$11+H59*H$11+I59*I$11+J59*J$11+K59*K$11+L59*L$11+M59*M$11+N$11*N59+O$11*O59</f>
        <v>0</v>
      </c>
      <c r="Q59" s="141"/>
      <c r="T59" s="14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30">
        <f>T59*T$11+U59*U$11+V59*V$11+W59*W$11+X59*X$11+Y59*Y$11+Z59*Z$11+AA59*AA$11+AB59*AB$11+AC59*AC$11+AD$11*AD59+AE$11*AE59</f>
        <v>0</v>
      </c>
      <c r="AG59" s="141"/>
    </row>
    <row r="60" spans="1:33" ht="12.75" customHeight="1" thickBot="1" x14ac:dyDescent="0.25">
      <c r="A60" s="131"/>
      <c r="B60" s="42" t="s">
        <v>10</v>
      </c>
      <c r="C60" s="42" t="s">
        <v>93</v>
      </c>
      <c r="D60" s="14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30">
        <f>D60*D$11+E60*E$11+F60*F$11+G60*G$11+H60*H$11+I60*I$11+J60*J$11+K60*K$11+L60*L$11+M60*M$11+N$11*N60+O$11*O60</f>
        <v>0</v>
      </c>
      <c r="Q60" s="141"/>
      <c r="T60" s="14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30">
        <f>T60*T$11+U60*U$11+V60*V$11+W60*W$11+X60*X$11+Y60*Y$11+Z60*Z$11+AA60*AA$11+AB60*AB$11+AC60*AC$11+AD$11*AD60+AE$11*AE60</f>
        <v>0</v>
      </c>
      <c r="AG60" s="141"/>
    </row>
    <row r="61" spans="1:33" ht="15" customHeight="1" thickBot="1" x14ac:dyDescent="0.3">
      <c r="A61" s="132"/>
      <c r="B61" s="43">
        <f>Q54</f>
        <v>0</v>
      </c>
      <c r="C61" s="44">
        <f>Q58</f>
        <v>0</v>
      </c>
      <c r="D61" s="57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41">
        <f>P58+P59+P60</f>
        <v>0</v>
      </c>
      <c r="Q61" s="142"/>
      <c r="T61" s="57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41">
        <f>AF58+AF59+AF60</f>
        <v>0</v>
      </c>
      <c r="AG61" s="142"/>
    </row>
    <row r="62" spans="1:33" ht="14.25" customHeight="1" x14ac:dyDescent="0.2">
      <c r="A62" s="130" t="str">
        <f>Clasifficación!A27</f>
        <v>S_7</v>
      </c>
      <c r="B62" s="133" t="str">
        <f>Clasifficación!B27</f>
        <v>PILOTO</v>
      </c>
      <c r="C62" s="134"/>
      <c r="D62" s="45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29">
        <f>D62*D$10+E62*E$10+F62*F$10+G62*G$10+H62*H$10+I62*I$10+J62*J$10+K62*K$10+L62*L$10+M62*M$10+N$10*N62+O$10*O62</f>
        <v>0</v>
      </c>
      <c r="Q62" s="137">
        <f>P65*1000/(MAX(P$17,P$25,P$33,P$41,P$49,P$57,P$65,P$73,P$81,P$89))</f>
        <v>0</v>
      </c>
      <c r="T62" s="45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29">
        <f>T62*T$10+U62*U$10+V62*V$10+W62*W$10+X62*X$10+Y62*Y$10+Z62*Z$10+AA62*AA$10+AB62*AB$10+AC62*AC$10+AD$10*AD62+AE$10*AE62</f>
        <v>0</v>
      </c>
      <c r="AG62" s="137">
        <f>AF65*1000/(MAX(AF$17,AF$25,AF$33,AF$41,AF$49,AF$57,AF$65,AF$73,AF$81,AF$89))</f>
        <v>0</v>
      </c>
    </row>
    <row r="63" spans="1:33" ht="12.75" customHeight="1" x14ac:dyDescent="0.2">
      <c r="A63" s="131"/>
      <c r="B63" s="135"/>
      <c r="C63" s="136"/>
      <c r="D63" s="47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30">
        <f>D63*D$10+E63*E$10+F63*F$10+G63*G$10+H63*H$10+I63*I$10+J63*J$10+K63*K$10+L63*L$10+M63*M$10+N$10*N63+O$10*O63</f>
        <v>0</v>
      </c>
      <c r="Q63" s="138"/>
      <c r="T63" s="47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30">
        <f>T63*T$10+U63*U$10+V63*V$10+W63*W$10+X63*X$10+Y63*Y$10+Z63*Z$10+AA63*AA$10+AB63*AB$10+AC63*AC$10+AD$10*AD63+AE$10*AE63</f>
        <v>0</v>
      </c>
      <c r="AG63" s="138"/>
    </row>
    <row r="64" spans="1:33" ht="12.75" customHeight="1" x14ac:dyDescent="0.2">
      <c r="A64" s="131"/>
      <c r="B64" s="135"/>
      <c r="C64" s="136"/>
      <c r="D64" s="47"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30">
        <f>D64*D$10+E64*E$10+F64*F$10+G64*G$10+H64*H$10+I64*I$10+J64*J$10+K64*K$10+L64*L$10+M64*M$10+N$10*N64+O$10*O64</f>
        <v>0</v>
      </c>
      <c r="Q64" s="138"/>
      <c r="T64" s="47">
        <v>0</v>
      </c>
      <c r="U64" s="48">
        <v>0</v>
      </c>
      <c r="V64" s="48">
        <v>0</v>
      </c>
      <c r="W64" s="48">
        <v>0</v>
      </c>
      <c r="X64" s="48">
        <v>0</v>
      </c>
      <c r="Y64" s="48">
        <v>0</v>
      </c>
      <c r="Z64" s="48">
        <v>0</v>
      </c>
      <c r="AA64" s="48">
        <v>0</v>
      </c>
      <c r="AB64" s="48">
        <v>0</v>
      </c>
      <c r="AC64" s="48">
        <v>0</v>
      </c>
      <c r="AD64" s="48">
        <v>0</v>
      </c>
      <c r="AE64" s="48">
        <v>0</v>
      </c>
      <c r="AF64" s="30">
        <f>T64*T$10+U64*U$10+V64*V$10+W64*W$10+X64*X$10+Y64*Y$10+Z64*Z$10+AA64*AA$10+AB64*AB$10+AC64*AC$10+AD$10*AD64+AE$10*AE64</f>
        <v>0</v>
      </c>
      <c r="AG64" s="138"/>
    </row>
    <row r="65" spans="1:33" ht="15" customHeight="1" thickBot="1" x14ac:dyDescent="0.3">
      <c r="A65" s="131"/>
      <c r="B65" s="135"/>
      <c r="C65" s="136"/>
      <c r="D65" s="57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6">
        <f>P62+P63+P64</f>
        <v>0</v>
      </c>
      <c r="Q65" s="139"/>
      <c r="T65" s="57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6">
        <f>AF62+AF63+AF64</f>
        <v>0</v>
      </c>
      <c r="AG65" s="139"/>
    </row>
    <row r="66" spans="1:33" ht="14.25" customHeight="1" x14ac:dyDescent="0.2">
      <c r="A66" s="131"/>
      <c r="B66" s="135"/>
      <c r="C66" s="136"/>
      <c r="D66" s="11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30">
        <f>D66*D$11+E66*E$11+F66*F$11+G66*G$11+H66*H$11+I66*I$11+J66*J$11+K66*K$11+L66*L$11+M66*M$11+N$11*N66+O$11*O66</f>
        <v>0</v>
      </c>
      <c r="Q66" s="140">
        <f>P69*1000/(MAX(P$21,P$29,P$37,P$45,P$53,P$61,P$69,P$77,P$85,P$93))</f>
        <v>0</v>
      </c>
      <c r="T66" s="11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30">
        <f>T66*T$11+U66*U$11+V66*V$11+W66*W$11+X66*X$11+Y66*Y$11+Z66*Z$11+AA66*AA$11+AB66*AB$11+AC66*AC$11+AD$11*AD66+AE$11*AE66</f>
        <v>0</v>
      </c>
      <c r="AG66" s="140">
        <f>AF69*1000/(MAX(AF$21,AF$29,AF$37,AF$45,AF$53,AF$61,AF$69,AF$77,AF$85,AF$93))</f>
        <v>0</v>
      </c>
    </row>
    <row r="67" spans="1:33" ht="12.75" customHeight="1" thickBot="1" x14ac:dyDescent="0.25">
      <c r="A67" s="131"/>
      <c r="B67" s="135"/>
      <c r="C67" s="136"/>
      <c r="D67" s="14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30">
        <f>D67*D$11+E67*E$11+F67*F$11+G67*G$11+H67*H$11+I67*I$11+J67*J$11+K67*K$11+L67*L$11+M67*M$11+N$11*N67+O$11*O67</f>
        <v>0</v>
      </c>
      <c r="Q67" s="141"/>
      <c r="T67" s="14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30">
        <f>T67*T$11+U67*U$11+V67*V$11+W67*W$11+X67*X$11+Y67*Y$11+Z67*Z$11+AA67*AA$11+AB67*AB$11+AC67*AC$11+AD$11*AD67+AE$11*AE67</f>
        <v>0</v>
      </c>
      <c r="AG67" s="141"/>
    </row>
    <row r="68" spans="1:33" ht="12.75" customHeight="1" thickBot="1" x14ac:dyDescent="0.25">
      <c r="A68" s="131"/>
      <c r="B68" s="42" t="s">
        <v>10</v>
      </c>
      <c r="C68" s="42" t="s">
        <v>93</v>
      </c>
      <c r="D68" s="14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30">
        <f>D68*D$11+E68*E$11+F68*F$11+G68*G$11+H68*H$11+I68*I$11+J68*J$11+K68*K$11+L68*L$11+M68*M$11+N$11*N68+O$11*O68</f>
        <v>0</v>
      </c>
      <c r="Q68" s="141"/>
      <c r="T68" s="14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30">
        <f>T68*T$11+U68*U$11+V68*V$11+W68*W$11+X68*X$11+Y68*Y$11+Z68*Z$11+AA68*AA$11+AB68*AB$11+AC68*AC$11+AD$11*AD68+AE$11*AE68</f>
        <v>0</v>
      </c>
      <c r="AG68" s="141"/>
    </row>
    <row r="69" spans="1:33" ht="15" customHeight="1" thickBot="1" x14ac:dyDescent="0.3">
      <c r="A69" s="132"/>
      <c r="B69" s="43">
        <f>Q62</f>
        <v>0</v>
      </c>
      <c r="C69" s="44">
        <f>Q66</f>
        <v>0</v>
      </c>
      <c r="D69" s="57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41">
        <f>P66+P67+P68</f>
        <v>0</v>
      </c>
      <c r="Q69" s="142"/>
      <c r="T69" s="57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41">
        <f>AF66+AF67+AF68</f>
        <v>0</v>
      </c>
      <c r="AG69" s="142"/>
    </row>
    <row r="70" spans="1:33" ht="14.25" customHeight="1" x14ac:dyDescent="0.2">
      <c r="A70" s="130" t="str">
        <f>Clasifficación!A28</f>
        <v>S_8</v>
      </c>
      <c r="B70" s="133" t="str">
        <f>Clasifficación!B28</f>
        <v>PILOTO</v>
      </c>
      <c r="C70" s="134"/>
      <c r="D70" s="45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29">
        <f>D70*D$10+E70*E$10+F70*F$10+G70*G$10+H70*H$10+I70*I$10+J70*J$10+K70*K$10+L70*L$10+M70*M$10+N$10*N70+O$10*O70</f>
        <v>0</v>
      </c>
      <c r="Q70" s="137">
        <f>P73*1000/(MAX(P$17,P$25,P$33,P$41,P$49,P$57,P$65,P$73,P$81,P$89))</f>
        <v>0</v>
      </c>
      <c r="T70" s="45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0</v>
      </c>
      <c r="AE70" s="46">
        <v>0</v>
      </c>
      <c r="AF70" s="29">
        <f>T70*T$10+U70*U$10+V70*V$10+W70*W$10+X70*X$10+Y70*Y$10+Z70*Z$10+AA70*AA$10+AB70*AB$10+AC70*AC$10+AD$10*AD70+AE$10*AE70</f>
        <v>0</v>
      </c>
      <c r="AG70" s="137">
        <f>AF73*1000/(MAX(AF$17,AF$25,AF$33,AF$41,AF$49,AF$57,AF$65,AF$73,AF$81,AF$89))</f>
        <v>0</v>
      </c>
    </row>
    <row r="71" spans="1:33" ht="12.75" customHeight="1" x14ac:dyDescent="0.2">
      <c r="A71" s="131"/>
      <c r="B71" s="135"/>
      <c r="C71" s="136"/>
      <c r="D71" s="47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30">
        <f>D71*D$10+E71*E$10+F71*F$10+G71*G$10+H71*H$10+I71*I$10+J71*J$10+K71*K$10+L71*L$10+M71*M$10+N$10*N71+O$10*O71</f>
        <v>0</v>
      </c>
      <c r="Q71" s="138"/>
      <c r="T71" s="47">
        <v>0</v>
      </c>
      <c r="U71" s="48">
        <v>0</v>
      </c>
      <c r="V71" s="48">
        <v>0</v>
      </c>
      <c r="W71" s="48">
        <v>0</v>
      </c>
      <c r="X71" s="48">
        <v>0</v>
      </c>
      <c r="Y71" s="48">
        <v>0</v>
      </c>
      <c r="Z71" s="48">
        <v>0</v>
      </c>
      <c r="AA71" s="48">
        <v>0</v>
      </c>
      <c r="AB71" s="48">
        <v>0</v>
      </c>
      <c r="AC71" s="48">
        <v>0</v>
      </c>
      <c r="AD71" s="48">
        <v>0</v>
      </c>
      <c r="AE71" s="48">
        <v>0</v>
      </c>
      <c r="AF71" s="30">
        <f>T71*T$10+U71*U$10+V71*V$10+W71*W$10+X71*X$10+Y71*Y$10+Z71*Z$10+AA71*AA$10+AB71*AB$10+AC71*AC$10+AD$10*AD71+AE$10*AE71</f>
        <v>0</v>
      </c>
      <c r="AG71" s="138"/>
    </row>
    <row r="72" spans="1:33" ht="12.75" customHeight="1" x14ac:dyDescent="0.2">
      <c r="A72" s="131"/>
      <c r="B72" s="135"/>
      <c r="C72" s="136"/>
      <c r="D72" s="47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30">
        <f>D72*D$10+E72*E$10+F72*F$10+G72*G$10+H72*H$10+I72*I$10+J72*J$10+K72*K$10+L72*L$10+M72*M$10+N$10*N72+O$10*O72</f>
        <v>0</v>
      </c>
      <c r="Q72" s="138"/>
      <c r="T72" s="47">
        <v>0</v>
      </c>
      <c r="U72" s="48">
        <v>0</v>
      </c>
      <c r="V72" s="48">
        <v>0</v>
      </c>
      <c r="W72" s="48">
        <v>0</v>
      </c>
      <c r="X72" s="48">
        <v>0</v>
      </c>
      <c r="Y72" s="48">
        <v>0</v>
      </c>
      <c r="Z72" s="48">
        <v>0</v>
      </c>
      <c r="AA72" s="48">
        <v>0</v>
      </c>
      <c r="AB72" s="48">
        <v>0</v>
      </c>
      <c r="AC72" s="48">
        <v>0</v>
      </c>
      <c r="AD72" s="48">
        <v>0</v>
      </c>
      <c r="AE72" s="48">
        <v>0</v>
      </c>
      <c r="AF72" s="30">
        <f>T72*T$10+U72*U$10+V72*V$10+W72*W$10+X72*X$10+Y72*Y$10+Z72*Z$10+AA72*AA$10+AB72*AB$10+AC72*AC$10+AD$10*AD72+AE$10*AE72</f>
        <v>0</v>
      </c>
      <c r="AG72" s="138"/>
    </row>
    <row r="73" spans="1:33" ht="15" customHeight="1" thickBot="1" x14ac:dyDescent="0.3">
      <c r="A73" s="131"/>
      <c r="B73" s="135"/>
      <c r="C73" s="136"/>
      <c r="D73" s="57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6">
        <f>P70+P71+P72</f>
        <v>0</v>
      </c>
      <c r="Q73" s="139"/>
      <c r="T73" s="57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6">
        <f>AF70+AF71+AF72</f>
        <v>0</v>
      </c>
      <c r="AG73" s="139"/>
    </row>
    <row r="74" spans="1:33" ht="14.25" customHeight="1" x14ac:dyDescent="0.2">
      <c r="A74" s="131"/>
      <c r="B74" s="135"/>
      <c r="C74" s="136"/>
      <c r="D74" s="11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30">
        <f>D74*D$11+E74*E$11+F74*F$11+G74*G$11+H74*H$11+I74*I$11+J74*J$11+K74*K$11+L74*L$11+M74*M$11+N$11*N74+O$11*O74</f>
        <v>0</v>
      </c>
      <c r="Q74" s="140">
        <f>P77*1000/(MAX(P$21,P$29,P$37,P$45,P$53,P$61,P$69,P$77,P$85,P$93))</f>
        <v>0</v>
      </c>
      <c r="T74" s="11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30">
        <f>T74*T$11+U74*U$11+V74*V$11+W74*W$11+X74*X$11+Y74*Y$11+Z74*Z$11+AA74*AA$11+AB74*AB$11+AC74*AC$11+AD$11*AD74+AE$11*AE74</f>
        <v>0</v>
      </c>
      <c r="AG74" s="140">
        <f>AF77*1000/(MAX(AF$21,AF$29,AF$37,AF$45,AF$53,AF$61,AF$69,AF$77,AF$85,AF$93))</f>
        <v>0</v>
      </c>
    </row>
    <row r="75" spans="1:33" ht="12.75" customHeight="1" thickBot="1" x14ac:dyDescent="0.25">
      <c r="A75" s="131"/>
      <c r="B75" s="135"/>
      <c r="C75" s="136"/>
      <c r="D75" s="14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30">
        <f>D75*D$11+E75*E$11+F75*F$11+G75*G$11+H75*H$11+I75*I$11+J75*J$11+K75*K$11+L75*L$11+M75*M$11+N$11*N75+O$11*O75</f>
        <v>0</v>
      </c>
      <c r="Q75" s="141"/>
      <c r="T75" s="14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30">
        <f>T75*T$11+U75*U$11+V75*V$11+W75*W$11+X75*X$11+Y75*Y$11+Z75*Z$11+AA75*AA$11+AB75*AB$11+AC75*AC$11+AD$11*AD75+AE$11*AE75</f>
        <v>0</v>
      </c>
      <c r="AG75" s="141"/>
    </row>
    <row r="76" spans="1:33" ht="12.75" customHeight="1" thickBot="1" x14ac:dyDescent="0.25">
      <c r="A76" s="131"/>
      <c r="B76" s="42" t="s">
        <v>10</v>
      </c>
      <c r="C76" s="42" t="s">
        <v>93</v>
      </c>
      <c r="D76" s="14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30">
        <f>D76*D$11+E76*E$11+F76*F$11+G76*G$11+H76*H$11+I76*I$11+J76*J$11+K76*K$11+L76*L$11+M76*M$11+N$11*N76+O$11*O76</f>
        <v>0</v>
      </c>
      <c r="Q76" s="141"/>
      <c r="T76" s="14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30">
        <f>T76*T$11+U76*U$11+V76*V$11+W76*W$11+X76*X$11+Y76*Y$11+Z76*Z$11+AA76*AA$11+AB76*AB$11+AC76*AC$11+AD$11*AD76+AE$11*AE76</f>
        <v>0</v>
      </c>
      <c r="AG76" s="141"/>
    </row>
    <row r="77" spans="1:33" ht="15" customHeight="1" thickBot="1" x14ac:dyDescent="0.3">
      <c r="A77" s="132"/>
      <c r="B77" s="43">
        <f>Q70</f>
        <v>0</v>
      </c>
      <c r="C77" s="44">
        <f>Q74</f>
        <v>0</v>
      </c>
      <c r="D77" s="57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41">
        <f>P74+P75+P76</f>
        <v>0</v>
      </c>
      <c r="Q77" s="142"/>
      <c r="T77" s="57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41">
        <f>AF74+AF75+AF76</f>
        <v>0</v>
      </c>
      <c r="AG77" s="142"/>
    </row>
    <row r="78" spans="1:33" ht="14.25" customHeight="1" x14ac:dyDescent="0.2">
      <c r="A78" s="130" t="str">
        <f>Clasifficación!A29</f>
        <v>S_9</v>
      </c>
      <c r="B78" s="133" t="str">
        <f>Clasifficación!B29</f>
        <v>PILOTO</v>
      </c>
      <c r="C78" s="134"/>
      <c r="D78" s="45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29">
        <f>D78*D$10+E78*E$10+F78*F$10+G78*G$10+H78*H$10+I78*I$10+J78*J$10+K78*K$10+L78*L$10+M78*M$10+N$10*N78+O$10*O78</f>
        <v>0</v>
      </c>
      <c r="Q78" s="137">
        <f>P81*1000/(MAX(P$17,P$25,P$33,P$41,P$49,P$57,P$65,P$73,P$81,P$89))</f>
        <v>0</v>
      </c>
      <c r="T78" s="45">
        <v>0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6">
        <v>0</v>
      </c>
      <c r="AD78" s="46">
        <v>0</v>
      </c>
      <c r="AE78" s="46">
        <v>0</v>
      </c>
      <c r="AF78" s="29">
        <f>T78*T$10+U78*U$10+V78*V$10+W78*W$10+X78*X$10+Y78*Y$10+Z78*Z$10+AA78*AA$10+AB78*AB$10+AC78*AC$10+AD$10*AD78+AE$10*AE78</f>
        <v>0</v>
      </c>
      <c r="AG78" s="137">
        <f>AF81*1000/(MAX(AF$17,AF$25,AF$33,AF$41,AF$49,AF$57,AF$65,AF$73,AF$81,AF$89))</f>
        <v>0</v>
      </c>
    </row>
    <row r="79" spans="1:33" ht="12.75" customHeight="1" x14ac:dyDescent="0.2">
      <c r="A79" s="131"/>
      <c r="B79" s="135"/>
      <c r="C79" s="136"/>
      <c r="D79" s="47">
        <v>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30">
        <f>D79*D$10+E79*E$10+F79*F$10+G79*G$10+H79*H$10+I79*I$10+J79*J$10+K79*K$10+L79*L$10+M79*M$10+N$10*N79+O$10*O79</f>
        <v>0</v>
      </c>
      <c r="Q79" s="138"/>
      <c r="T79" s="47">
        <v>0</v>
      </c>
      <c r="U79" s="48">
        <v>0</v>
      </c>
      <c r="V79" s="48">
        <v>0</v>
      </c>
      <c r="W79" s="48">
        <v>0</v>
      </c>
      <c r="X79" s="48">
        <v>0</v>
      </c>
      <c r="Y79" s="48">
        <v>0</v>
      </c>
      <c r="Z79" s="48">
        <v>0</v>
      </c>
      <c r="AA79" s="48">
        <v>0</v>
      </c>
      <c r="AB79" s="48">
        <v>0</v>
      </c>
      <c r="AC79" s="48">
        <v>0</v>
      </c>
      <c r="AD79" s="48">
        <v>0</v>
      </c>
      <c r="AE79" s="48">
        <v>0</v>
      </c>
      <c r="AF79" s="30">
        <f>T79*T$10+U79*U$10+V79*V$10+W79*W$10+X79*X$10+Y79*Y$10+Z79*Z$10+AA79*AA$10+AB79*AB$10+AC79*AC$10+AD$10*AD79+AE$10*AE79</f>
        <v>0</v>
      </c>
      <c r="AG79" s="138"/>
    </row>
    <row r="80" spans="1:33" ht="12.75" customHeight="1" x14ac:dyDescent="0.2">
      <c r="A80" s="131"/>
      <c r="B80" s="135"/>
      <c r="C80" s="136"/>
      <c r="D80" s="47">
        <v>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30">
        <f>D80*D$10+E80*E$10+F80*F$10+G80*G$10+H80*H$10+I80*I$10+J80*J$10+K80*K$10+L80*L$10+M80*M$10+N$10*N80+O$10*O80</f>
        <v>0</v>
      </c>
      <c r="Q80" s="138"/>
      <c r="T80" s="47">
        <v>0</v>
      </c>
      <c r="U80" s="48">
        <v>0</v>
      </c>
      <c r="V80" s="48">
        <v>0</v>
      </c>
      <c r="W80" s="48">
        <v>0</v>
      </c>
      <c r="X80" s="48">
        <v>0</v>
      </c>
      <c r="Y80" s="48">
        <v>0</v>
      </c>
      <c r="Z80" s="48">
        <v>0</v>
      </c>
      <c r="AA80" s="48">
        <v>0</v>
      </c>
      <c r="AB80" s="48">
        <v>0</v>
      </c>
      <c r="AC80" s="48">
        <v>0</v>
      </c>
      <c r="AD80" s="48">
        <v>0</v>
      </c>
      <c r="AE80" s="48">
        <v>0</v>
      </c>
      <c r="AF80" s="30">
        <f>T80*T$10+U80*U$10+V80*V$10+W80*W$10+X80*X$10+Y80*Y$10+Z80*Z$10+AA80*AA$10+AB80*AB$10+AC80*AC$10+AD$10*AD80+AE$10*AE80</f>
        <v>0</v>
      </c>
      <c r="AG80" s="138"/>
    </row>
    <row r="81" spans="1:33" ht="15" customHeight="1" thickBot="1" x14ac:dyDescent="0.3">
      <c r="A81" s="131"/>
      <c r="B81" s="135"/>
      <c r="C81" s="136"/>
      <c r="D81" s="57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6">
        <f>P78+P79+P80</f>
        <v>0</v>
      </c>
      <c r="Q81" s="139"/>
      <c r="T81" s="57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6">
        <f>AF78+AF79+AF80</f>
        <v>0</v>
      </c>
      <c r="AG81" s="139"/>
    </row>
    <row r="82" spans="1:33" ht="14.25" customHeight="1" x14ac:dyDescent="0.2">
      <c r="A82" s="131"/>
      <c r="B82" s="135"/>
      <c r="C82" s="136"/>
      <c r="D82" s="11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30">
        <f>D82*D$11+E82*E$11+F82*F$11+G82*G$11+H82*H$11+I82*I$11+J82*J$11+K82*K$11+L82*L$11+M82*M$11+N$11*N82+O$11*O82</f>
        <v>0</v>
      </c>
      <c r="Q82" s="140">
        <f>P85*1000/(MAX(P$21,P$29,P$37,P$45,P$53,P$61,P$69,P$77,P$85,P$93))</f>
        <v>0</v>
      </c>
      <c r="T82" s="11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30">
        <f>T82*T$11+U82*U$11+V82*V$11+W82*W$11+X82*X$11+Y82*Y$11+Z82*Z$11+AA82*AA$11+AB82*AB$11+AC82*AC$11+AD$11*AD82+AE$11*AE82</f>
        <v>0</v>
      </c>
      <c r="AG82" s="140">
        <f>AF85*1000/(MAX(AF$21,AF$29,AF$37,AF$45,AF$53,AF$61,AF$69,AF$77,AF$85,AF$93))</f>
        <v>0</v>
      </c>
    </row>
    <row r="83" spans="1:33" ht="12.75" customHeight="1" thickBot="1" x14ac:dyDescent="0.25">
      <c r="A83" s="131"/>
      <c r="B83" s="135"/>
      <c r="C83" s="136"/>
      <c r="D83" s="14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30">
        <f>D83*D$11+E83*E$11+F83*F$11+G83*G$11+H83*H$11+I83*I$11+J83*J$11+K83*K$11+L83*L$11+M83*M$11+N$11*N83+O$11*O83</f>
        <v>0</v>
      </c>
      <c r="Q83" s="141"/>
      <c r="T83" s="14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30">
        <f>T83*T$11+U83*U$11+V83*V$11+W83*W$11+X83*X$11+Y83*Y$11+Z83*Z$11+AA83*AA$11+AB83*AB$11+AC83*AC$11+AD$11*AD83+AE$11*AE83</f>
        <v>0</v>
      </c>
      <c r="AG83" s="141"/>
    </row>
    <row r="84" spans="1:33" ht="12.75" customHeight="1" thickBot="1" x14ac:dyDescent="0.25">
      <c r="A84" s="131"/>
      <c r="B84" s="42" t="s">
        <v>10</v>
      </c>
      <c r="C84" s="42" t="s">
        <v>93</v>
      </c>
      <c r="D84" s="14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30">
        <f>D84*D$11+E84*E$11+F84*F$11+G84*G$11+H84*H$11+I84*I$11+J84*J$11+K84*K$11+L84*L$11+M84*M$11+N$11*N84+O$11*O84</f>
        <v>0</v>
      </c>
      <c r="Q84" s="141"/>
      <c r="T84" s="14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30">
        <f>T84*T$11+U84*U$11+V84*V$11+W84*W$11+X84*X$11+Y84*Y$11+Z84*Z$11+AA84*AA$11+AB84*AB$11+AC84*AC$11+AD$11*AD84+AE$11*AE84</f>
        <v>0</v>
      </c>
      <c r="AG84" s="141"/>
    </row>
    <row r="85" spans="1:33" ht="15" customHeight="1" thickBot="1" x14ac:dyDescent="0.3">
      <c r="A85" s="132"/>
      <c r="B85" s="43">
        <f>Q78</f>
        <v>0</v>
      </c>
      <c r="C85" s="44">
        <f>Q82</f>
        <v>0</v>
      </c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41">
        <f>P82+P83+P84</f>
        <v>0</v>
      </c>
      <c r="Q85" s="142"/>
      <c r="T85" s="57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41">
        <f>AF82+AF83+AF84</f>
        <v>0</v>
      </c>
      <c r="AG85" s="142"/>
    </row>
    <row r="86" spans="1:33" ht="14.25" customHeight="1" x14ac:dyDescent="0.2">
      <c r="A86" s="130" t="str">
        <f>Clasifficación!A30</f>
        <v>S_10</v>
      </c>
      <c r="B86" s="133" t="str">
        <f>Clasifficación!B30</f>
        <v>PILOTO</v>
      </c>
      <c r="C86" s="134"/>
      <c r="D86" s="45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29">
        <f>D86*D$10+E86*E$10+F86*F$10+G86*G$10+H86*H$10+I86*I$10+J86*J$10+K86*K$10+L86*L$10+M86*M$10+N$10*N86+O$10*O86</f>
        <v>0</v>
      </c>
      <c r="Q86" s="137">
        <f>P89*1000/(MAX(P$17,P$25,P$33,P$41,P$49,P$57,P$65,P$73,P$81,P$89))</f>
        <v>0</v>
      </c>
      <c r="T86" s="45">
        <v>0</v>
      </c>
      <c r="U86" s="46">
        <v>0</v>
      </c>
      <c r="V86" s="46">
        <v>0</v>
      </c>
      <c r="W86" s="46">
        <v>0</v>
      </c>
      <c r="X86" s="46">
        <v>0</v>
      </c>
      <c r="Y86" s="46">
        <v>0</v>
      </c>
      <c r="Z86" s="46">
        <v>0</v>
      </c>
      <c r="AA86" s="46">
        <v>0</v>
      </c>
      <c r="AB86" s="46">
        <v>0</v>
      </c>
      <c r="AC86" s="46">
        <v>0</v>
      </c>
      <c r="AD86" s="46">
        <v>0</v>
      </c>
      <c r="AE86" s="46">
        <v>0</v>
      </c>
      <c r="AF86" s="29">
        <f>T86*T$10+U86*U$10+V86*V$10+W86*W$10+X86*X$10+Y86*Y$10+Z86*Z$10+AA86*AA$10+AB86*AB$10+AC86*AC$10+AD$10*AD86+AE$10*AE86</f>
        <v>0</v>
      </c>
      <c r="AG86" s="137">
        <f>AF89*1000/(MAX(AF$17,AF$25,AF$33,AF$41,AF$49,AF$57,AF$65,AF$73,AF$81,AF$89))</f>
        <v>0</v>
      </c>
    </row>
    <row r="87" spans="1:33" ht="12.75" customHeight="1" x14ac:dyDescent="0.2">
      <c r="A87" s="131"/>
      <c r="B87" s="135"/>
      <c r="C87" s="136"/>
      <c r="D87" s="47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30">
        <f>D87*D$10+E87*E$10+F87*F$10+G87*G$10+H87*H$10+I87*I$10+J87*J$10+K87*K$10+L87*L$10+M87*M$10+N$10*N87+O$10*O87</f>
        <v>0</v>
      </c>
      <c r="Q87" s="138"/>
      <c r="T87" s="47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8">
        <v>0</v>
      </c>
      <c r="AB87" s="48">
        <v>0</v>
      </c>
      <c r="AC87" s="48">
        <v>0</v>
      </c>
      <c r="AD87" s="48">
        <v>0</v>
      </c>
      <c r="AE87" s="48">
        <v>0</v>
      </c>
      <c r="AF87" s="30">
        <f>T87*T$10+U87*U$10+V87*V$10+W87*W$10+X87*X$10+Y87*Y$10+Z87*Z$10+AA87*AA$10+AB87*AB$10+AC87*AC$10+AD$10*AD87+AE$10*AE87</f>
        <v>0</v>
      </c>
      <c r="AG87" s="138"/>
    </row>
    <row r="88" spans="1:33" ht="12.75" customHeight="1" x14ac:dyDescent="0.2">
      <c r="A88" s="131"/>
      <c r="B88" s="135"/>
      <c r="C88" s="136"/>
      <c r="D88" s="47">
        <v>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30">
        <f>D88*D$10+E88*E$10+F88*F$10+G88*G$10+H88*H$10+I88*I$10+J88*J$10+K88*K$10+L88*L$10+M88*M$10+N$10*N88+O$10*O88</f>
        <v>0</v>
      </c>
      <c r="Q88" s="138"/>
      <c r="T88" s="47">
        <v>0</v>
      </c>
      <c r="U88" s="48">
        <v>0</v>
      </c>
      <c r="V88" s="48">
        <v>0</v>
      </c>
      <c r="W88" s="48">
        <v>0</v>
      </c>
      <c r="X88" s="48">
        <v>0</v>
      </c>
      <c r="Y88" s="48">
        <v>0</v>
      </c>
      <c r="Z88" s="48">
        <v>0</v>
      </c>
      <c r="AA88" s="48">
        <v>0</v>
      </c>
      <c r="AB88" s="48">
        <v>0</v>
      </c>
      <c r="AC88" s="48">
        <v>0</v>
      </c>
      <c r="AD88" s="48">
        <v>0</v>
      </c>
      <c r="AE88" s="48">
        <v>0</v>
      </c>
      <c r="AF88" s="30">
        <f>T88*T$10+U88*U$10+V88*V$10+W88*W$10+X88*X$10+Y88*Y$10+Z88*Z$10+AA88*AA$10+AB88*AB$10+AC88*AC$10+AD$10*AD88+AE$10*AE88</f>
        <v>0</v>
      </c>
      <c r="AG88" s="138"/>
    </row>
    <row r="89" spans="1:33" ht="15" customHeight="1" thickBot="1" x14ac:dyDescent="0.3">
      <c r="A89" s="131"/>
      <c r="B89" s="135"/>
      <c r="C89" s="136"/>
      <c r="D89" s="57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6">
        <f>P86+P87+P88</f>
        <v>0</v>
      </c>
      <c r="Q89" s="139"/>
      <c r="T89" s="57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6">
        <f>AF86+AF87+AF88</f>
        <v>0</v>
      </c>
      <c r="AG89" s="139"/>
    </row>
    <row r="90" spans="1:33" ht="14.25" customHeight="1" x14ac:dyDescent="0.2">
      <c r="A90" s="131"/>
      <c r="B90" s="135"/>
      <c r="C90" s="136"/>
      <c r="D90" s="11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30">
        <f>D90*D$11+E90*E$11+F90*F$11+G90*G$11+H90*H$11+I90*I$11+J90*J$11+K90*K$11+L90*L$11+M90*M$11+N$11*N90+O$11*O90</f>
        <v>0</v>
      </c>
      <c r="Q90" s="140">
        <f>P93*1000/(MAX(P$21,P$29,P$37,P$45,P$53,P$61,P$69,P$77,P$85,P$93))</f>
        <v>0</v>
      </c>
      <c r="T90" s="11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30">
        <f>T90*T$11+U90*U$11+V90*V$11+W90*W$11+X90*X$11+Y90*Y$11+Z90*Z$11+AA90*AA$11+AB90*AB$11+AC90*AC$11+AD$11*AD90+AE$11*AE90</f>
        <v>0</v>
      </c>
      <c r="AG90" s="140">
        <f>AF93*1000/(MAX(AF$21,AF$29,AF$37,AF$45,AF$53,AF$61,AF$69,AF$77,AF$85,AF$93))</f>
        <v>0</v>
      </c>
    </row>
    <row r="91" spans="1:33" ht="12.75" customHeight="1" thickBot="1" x14ac:dyDescent="0.25">
      <c r="A91" s="131"/>
      <c r="B91" s="135"/>
      <c r="C91" s="136"/>
      <c r="D91" s="14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30">
        <f>D91*D$11+E91*E$11+F91*F$11+G91*G$11+H91*H$11+I91*I$11+J91*J$11+K91*K$11+L91*L$11+M91*M$11+N$11*N91+O$11*O91</f>
        <v>0</v>
      </c>
      <c r="Q91" s="141"/>
      <c r="T91" s="14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30">
        <f>T91*T$11+U91*U$11+V91*V$11+W91*W$11+X91*X$11+Y91*Y$11+Z91*Z$11+AA91*AA$11+AB91*AB$11+AC91*AC$11+AD$11*AD91+AE$11*AE91</f>
        <v>0</v>
      </c>
      <c r="AG91" s="141"/>
    </row>
    <row r="92" spans="1:33" ht="12.75" customHeight="1" thickBot="1" x14ac:dyDescent="0.25">
      <c r="A92" s="131"/>
      <c r="B92" s="42" t="s">
        <v>10</v>
      </c>
      <c r="C92" s="42" t="s">
        <v>93</v>
      </c>
      <c r="D92" s="14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30">
        <f>D92*D$11+E92*E$11+F92*F$11+G92*G$11+H92*H$11+I92*I$11+J92*J$11+K92*K$11+L92*L$11+M92*M$11+N$11*N92+O$11*O92</f>
        <v>0</v>
      </c>
      <c r="Q92" s="141"/>
      <c r="T92" s="14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30">
        <f>T92*T$11+U92*U$11+V92*V$11+W92*W$11+X92*X$11+Y92*Y$11+Z92*Z$11+AA92*AA$11+AB92*AB$11+AC92*AC$11+AD$11*AD92+AE$11*AE92</f>
        <v>0</v>
      </c>
      <c r="AG92" s="141"/>
    </row>
    <row r="93" spans="1:33" ht="15" customHeight="1" thickBot="1" x14ac:dyDescent="0.3">
      <c r="A93" s="132"/>
      <c r="B93" s="43">
        <f>Q86</f>
        <v>0</v>
      </c>
      <c r="C93" s="44">
        <f>Q90</f>
        <v>0</v>
      </c>
      <c r="D93" s="57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41">
        <f>P90+P91+P92</f>
        <v>0</v>
      </c>
      <c r="Q93" s="142"/>
      <c r="T93" s="57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41">
        <f>AF90+AF91+AF92</f>
        <v>0</v>
      </c>
      <c r="AG93" s="142"/>
    </row>
  </sheetData>
  <mergeCells count="101">
    <mergeCell ref="AG86:AG89"/>
    <mergeCell ref="AG90:AG93"/>
    <mergeCell ref="AG62:AG65"/>
    <mergeCell ref="AG66:AG69"/>
    <mergeCell ref="AG70:AG73"/>
    <mergeCell ref="AG74:AG77"/>
    <mergeCell ref="AG78:AG81"/>
    <mergeCell ref="AG82:AG85"/>
    <mergeCell ref="AG38:AG41"/>
    <mergeCell ref="AG42:AG45"/>
    <mergeCell ref="AG46:AG49"/>
    <mergeCell ref="AG50:AG53"/>
    <mergeCell ref="AG54:AG57"/>
    <mergeCell ref="AG58:AG61"/>
    <mergeCell ref="AG14:AG17"/>
    <mergeCell ref="AG18:AG21"/>
    <mergeCell ref="AG22:AG25"/>
    <mergeCell ref="AG26:AG29"/>
    <mergeCell ref="AG30:AG33"/>
    <mergeCell ref="AG34:AG37"/>
    <mergeCell ref="AC4:AC9"/>
    <mergeCell ref="AD4:AD9"/>
    <mergeCell ref="AE4:AE9"/>
    <mergeCell ref="AF10:AG10"/>
    <mergeCell ref="AF11:AG11"/>
    <mergeCell ref="T12:AA12"/>
    <mergeCell ref="AF12:AF13"/>
    <mergeCell ref="AG12:AG13"/>
    <mergeCell ref="T1:AG3"/>
    <mergeCell ref="T4:T9"/>
    <mergeCell ref="U4:U9"/>
    <mergeCell ref="V4:V9"/>
    <mergeCell ref="W4:W9"/>
    <mergeCell ref="X4:X9"/>
    <mergeCell ref="Y4:Y9"/>
    <mergeCell ref="Z4:Z9"/>
    <mergeCell ref="AA4:AA9"/>
    <mergeCell ref="AB4:AB9"/>
    <mergeCell ref="A78:A85"/>
    <mergeCell ref="B78:C83"/>
    <mergeCell ref="Q78:Q81"/>
    <mergeCell ref="Q82:Q85"/>
    <mergeCell ref="A86:A93"/>
    <mergeCell ref="B86:C91"/>
    <mergeCell ref="Q86:Q89"/>
    <mergeCell ref="Q90:Q93"/>
    <mergeCell ref="A62:A69"/>
    <mergeCell ref="B62:C67"/>
    <mergeCell ref="Q62:Q65"/>
    <mergeCell ref="Q66:Q69"/>
    <mergeCell ref="A70:A77"/>
    <mergeCell ref="B70:C75"/>
    <mergeCell ref="Q70:Q73"/>
    <mergeCell ref="Q74:Q77"/>
    <mergeCell ref="A46:A53"/>
    <mergeCell ref="B46:C51"/>
    <mergeCell ref="Q46:Q49"/>
    <mergeCell ref="Q50:Q53"/>
    <mergeCell ref="A54:A61"/>
    <mergeCell ref="B54:C59"/>
    <mergeCell ref="Q54:Q57"/>
    <mergeCell ref="Q58:Q61"/>
    <mergeCell ref="A30:A37"/>
    <mergeCell ref="B30:C35"/>
    <mergeCell ref="Q30:Q33"/>
    <mergeCell ref="Q34:Q37"/>
    <mergeCell ref="A38:A45"/>
    <mergeCell ref="B38:C43"/>
    <mergeCell ref="Q38:Q41"/>
    <mergeCell ref="Q42:Q45"/>
    <mergeCell ref="A14:A21"/>
    <mergeCell ref="B14:C19"/>
    <mergeCell ref="Q14:Q17"/>
    <mergeCell ref="Q18:Q21"/>
    <mergeCell ref="A22:A29"/>
    <mergeCell ref="B22:C27"/>
    <mergeCell ref="Q22:Q25"/>
    <mergeCell ref="Q26:Q29"/>
    <mergeCell ref="P10:Q10"/>
    <mergeCell ref="B11:C11"/>
    <mergeCell ref="P11:Q11"/>
    <mergeCell ref="B12:C12"/>
    <mergeCell ref="D12:K12"/>
    <mergeCell ref="P12:P13"/>
    <mergeCell ref="Q12:Q13"/>
    <mergeCell ref="K4:K9"/>
    <mergeCell ref="L4:L9"/>
    <mergeCell ref="M4:M9"/>
    <mergeCell ref="N4:N9"/>
    <mergeCell ref="O4:O9"/>
    <mergeCell ref="B10:C10"/>
    <mergeCell ref="D1:Q3"/>
    <mergeCell ref="A4:A13"/>
    <mergeCell ref="B4:C9"/>
    <mergeCell ref="D4:D9"/>
    <mergeCell ref="E4:E9"/>
    <mergeCell ref="F4:F9"/>
    <mergeCell ref="G4:G9"/>
    <mergeCell ref="H4:H9"/>
    <mergeCell ref="I4:I9"/>
    <mergeCell ref="J4:J9"/>
  </mergeCells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"/>
  <sheetViews>
    <sheetView zoomScale="97" workbookViewId="0">
      <pane xSplit="3" ySplit="13" topLeftCell="S21" activePane="bottomRight" state="frozen"/>
      <selection pane="topRight" activeCell="D1" sqref="D1"/>
      <selection pane="bottomLeft" activeCell="A14" sqref="A14"/>
      <selection pane="bottomRight" activeCell="AJ23" sqref="AJ23"/>
    </sheetView>
  </sheetViews>
  <sheetFormatPr baseColWidth="10" defaultRowHeight="12.75" outlineLevelCol="1" x14ac:dyDescent="0.2"/>
  <cols>
    <col min="1" max="1" width="6" customWidth="1"/>
    <col min="2" max="2" width="12.28515625" customWidth="1"/>
    <col min="3" max="3" width="15" bestFit="1" customWidth="1"/>
    <col min="4" max="4" width="3.5703125" hidden="1" customWidth="1" outlineLevel="1"/>
    <col min="5" max="5" width="3.42578125" hidden="1" customWidth="1" outlineLevel="1"/>
    <col min="6" max="6" width="3.85546875" hidden="1" customWidth="1" outlineLevel="1"/>
    <col min="7" max="7" width="3.5703125" hidden="1" customWidth="1" outlineLevel="1"/>
    <col min="8" max="8" width="3.28515625" hidden="1" customWidth="1" outlineLevel="1"/>
    <col min="9" max="9" width="2.85546875" hidden="1" customWidth="1" outlineLevel="1"/>
    <col min="10" max="10" width="3.28515625" hidden="1" customWidth="1" outlineLevel="1"/>
    <col min="11" max="11" width="3.140625" hidden="1" customWidth="1" outlineLevel="1"/>
    <col min="12" max="15" width="3.42578125" hidden="1" customWidth="1" outlineLevel="1"/>
    <col min="16" max="16" width="5.85546875" hidden="1" customWidth="1" outlineLevel="1"/>
    <col min="17" max="17" width="7.7109375" hidden="1" customWidth="1" outlineLevel="1"/>
    <col min="18" max="18" width="2.5703125" hidden="1" customWidth="1" outlineLevel="1"/>
    <col min="19" max="19" width="2.5703125" customWidth="1" collapsed="1"/>
    <col min="20" max="20" width="3.5703125" customWidth="1" outlineLevel="1"/>
    <col min="21" max="21" width="3.42578125" customWidth="1" outlineLevel="1"/>
    <col min="22" max="22" width="3.85546875" customWidth="1" outlineLevel="1"/>
    <col min="23" max="23" width="3.5703125" customWidth="1" outlineLevel="1"/>
    <col min="24" max="24" width="3.28515625" customWidth="1" outlineLevel="1"/>
    <col min="25" max="25" width="2.85546875" customWidth="1" outlineLevel="1"/>
    <col min="26" max="26" width="3.28515625" customWidth="1" outlineLevel="1"/>
    <col min="27" max="27" width="3.140625" customWidth="1" outlineLevel="1"/>
    <col min="28" max="31" width="3.42578125" customWidth="1" outlineLevel="1"/>
    <col min="32" max="32" width="5.85546875" customWidth="1" outlineLevel="1"/>
    <col min="33" max="33" width="7.7109375" bestFit="1" customWidth="1" outlineLevel="1"/>
    <col min="34" max="34" width="2.5703125" customWidth="1" outlineLevel="1"/>
    <col min="35" max="35" width="2.5703125" customWidth="1"/>
  </cols>
  <sheetData>
    <row r="1" spans="1:33" ht="12.75" customHeight="1" x14ac:dyDescent="0.2">
      <c r="D1" s="111" t="s">
        <v>15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  <c r="T1" s="111" t="s">
        <v>108</v>
      </c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3"/>
    </row>
    <row r="2" spans="1:33" x14ac:dyDescent="0.2">
      <c r="D2" s="114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3"/>
      <c r="T2" s="114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3"/>
    </row>
    <row r="3" spans="1:33" x14ac:dyDescent="0.2">
      <c r="D3" s="114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T3" s="114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3"/>
    </row>
    <row r="4" spans="1:33" ht="40.5" customHeight="1" x14ac:dyDescent="0.2">
      <c r="A4" s="115" t="s">
        <v>14</v>
      </c>
      <c r="B4" s="118" t="s">
        <v>8</v>
      </c>
      <c r="C4" s="118"/>
      <c r="D4" s="119" t="s">
        <v>88</v>
      </c>
      <c r="E4" s="119" t="s">
        <v>88</v>
      </c>
      <c r="F4" s="119" t="s">
        <v>88</v>
      </c>
      <c r="G4" s="119" t="s">
        <v>88</v>
      </c>
      <c r="H4" s="119" t="s">
        <v>88</v>
      </c>
      <c r="I4" s="119" t="s">
        <v>88</v>
      </c>
      <c r="J4" s="119" t="s">
        <v>88</v>
      </c>
      <c r="K4" s="119" t="s">
        <v>88</v>
      </c>
      <c r="L4" s="119" t="s">
        <v>88</v>
      </c>
      <c r="M4" s="119" t="s">
        <v>88</v>
      </c>
      <c r="N4" s="119" t="s">
        <v>91</v>
      </c>
      <c r="O4" s="119" t="s">
        <v>92</v>
      </c>
      <c r="Q4" s="54"/>
      <c r="T4" s="119" t="s">
        <v>88</v>
      </c>
      <c r="U4" s="119" t="s">
        <v>88</v>
      </c>
      <c r="V4" s="119" t="s">
        <v>88</v>
      </c>
      <c r="W4" s="119" t="s">
        <v>88</v>
      </c>
      <c r="X4" s="119" t="s">
        <v>88</v>
      </c>
      <c r="Y4" s="119" t="s">
        <v>88</v>
      </c>
      <c r="Z4" s="119" t="s">
        <v>88</v>
      </c>
      <c r="AA4" s="119" t="s">
        <v>88</v>
      </c>
      <c r="AB4" s="119" t="s">
        <v>88</v>
      </c>
      <c r="AC4" s="119" t="s">
        <v>88</v>
      </c>
      <c r="AD4" s="119" t="s">
        <v>91</v>
      </c>
      <c r="AE4" s="119" t="s">
        <v>92</v>
      </c>
      <c r="AG4" s="54"/>
    </row>
    <row r="5" spans="1:33" ht="12.75" customHeight="1" x14ac:dyDescent="0.2">
      <c r="A5" s="116"/>
      <c r="B5" s="118"/>
      <c r="C5" s="118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54"/>
      <c r="Q5" s="54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54"/>
      <c r="AG5" s="54"/>
    </row>
    <row r="6" spans="1:33" ht="12.75" customHeight="1" x14ac:dyDescent="0.2">
      <c r="A6" s="116"/>
      <c r="B6" s="118"/>
      <c r="C6" s="118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54"/>
      <c r="Q6" s="54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54"/>
      <c r="AG6" s="54"/>
    </row>
    <row r="7" spans="1:33" ht="12.75" customHeight="1" x14ac:dyDescent="0.2">
      <c r="A7" s="116"/>
      <c r="B7" s="118"/>
      <c r="C7" s="118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54"/>
      <c r="Q7" s="54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54"/>
      <c r="AG7" s="54"/>
    </row>
    <row r="8" spans="1:33" ht="12.75" customHeight="1" x14ac:dyDescent="0.2">
      <c r="A8" s="116"/>
      <c r="B8" s="118"/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54"/>
      <c r="Q8" s="54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54"/>
      <c r="AG8" s="54"/>
    </row>
    <row r="9" spans="1:33" ht="12.75" customHeight="1" x14ac:dyDescent="0.2">
      <c r="A9" s="116"/>
      <c r="B9" s="118"/>
      <c r="C9" s="118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54"/>
      <c r="Q9" s="54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54"/>
      <c r="AG9" s="54"/>
    </row>
    <row r="10" spans="1:33" ht="23.25" x14ac:dyDescent="0.2">
      <c r="A10" s="116"/>
      <c r="B10" s="120" t="s">
        <v>89</v>
      </c>
      <c r="C10" s="121"/>
      <c r="D10">
        <v>19</v>
      </c>
      <c r="E10">
        <v>30</v>
      </c>
      <c r="F10">
        <v>29</v>
      </c>
      <c r="G10">
        <v>35</v>
      </c>
      <c r="H10">
        <v>37</v>
      </c>
      <c r="I10">
        <v>37</v>
      </c>
      <c r="J10">
        <v>21</v>
      </c>
      <c r="K10">
        <v>21</v>
      </c>
      <c r="L10">
        <v>40</v>
      </c>
      <c r="M10">
        <v>15</v>
      </c>
      <c r="N10">
        <v>9</v>
      </c>
      <c r="O10">
        <v>3</v>
      </c>
      <c r="P10" s="122">
        <f>SUM(D10:M10)</f>
        <v>284</v>
      </c>
      <c r="Q10" s="118"/>
      <c r="T10">
        <v>19</v>
      </c>
      <c r="U10">
        <v>30</v>
      </c>
      <c r="V10">
        <v>29</v>
      </c>
      <c r="W10">
        <v>35</v>
      </c>
      <c r="X10">
        <v>37</v>
      </c>
      <c r="Y10">
        <v>37</v>
      </c>
      <c r="Z10">
        <v>21</v>
      </c>
      <c r="AA10">
        <v>21</v>
      </c>
      <c r="AB10">
        <v>40</v>
      </c>
      <c r="AC10">
        <v>15</v>
      </c>
      <c r="AD10">
        <v>9</v>
      </c>
      <c r="AE10">
        <v>3</v>
      </c>
      <c r="AF10" s="122">
        <f>SUM(T10:AC10)</f>
        <v>284</v>
      </c>
      <c r="AG10" s="118"/>
    </row>
    <row r="11" spans="1:33" ht="23.25" x14ac:dyDescent="0.2">
      <c r="A11" s="116"/>
      <c r="B11" s="120" t="s">
        <v>90</v>
      </c>
      <c r="C11" s="121"/>
      <c r="D11">
        <v>34</v>
      </c>
      <c r="E11">
        <v>37</v>
      </c>
      <c r="F11">
        <v>26</v>
      </c>
      <c r="G11">
        <v>17</v>
      </c>
      <c r="H11">
        <v>35</v>
      </c>
      <c r="I11">
        <v>30</v>
      </c>
      <c r="J11">
        <v>39</v>
      </c>
      <c r="K11">
        <v>37</v>
      </c>
      <c r="L11">
        <v>22</v>
      </c>
      <c r="M11">
        <v>22</v>
      </c>
      <c r="N11">
        <v>9</v>
      </c>
      <c r="O11">
        <v>3</v>
      </c>
      <c r="P11" s="122">
        <f>SUM(D11:M11)</f>
        <v>299</v>
      </c>
      <c r="Q11" s="118"/>
      <c r="T11">
        <v>38</v>
      </c>
      <c r="U11">
        <v>44</v>
      </c>
      <c r="V11">
        <v>41</v>
      </c>
      <c r="W11">
        <v>37</v>
      </c>
      <c r="X11">
        <v>33</v>
      </c>
      <c r="Y11">
        <v>22</v>
      </c>
      <c r="Z11">
        <v>61</v>
      </c>
      <c r="AA11">
        <v>39</v>
      </c>
      <c r="AB11">
        <v>25</v>
      </c>
      <c r="AC11">
        <v>21</v>
      </c>
      <c r="AD11">
        <v>9</v>
      </c>
      <c r="AE11">
        <v>3</v>
      </c>
      <c r="AF11" s="122">
        <f>SUM(T11:AC11)</f>
        <v>361</v>
      </c>
      <c r="AG11" s="118"/>
    </row>
    <row r="12" spans="1:33" ht="12.75" customHeight="1" x14ac:dyDescent="0.2">
      <c r="A12" s="116"/>
      <c r="B12" s="123" t="s">
        <v>9</v>
      </c>
      <c r="C12" s="123"/>
      <c r="D12" s="124" t="s">
        <v>10</v>
      </c>
      <c r="E12" s="125"/>
      <c r="F12" s="125"/>
      <c r="G12" s="125"/>
      <c r="H12" s="125"/>
      <c r="I12" s="125"/>
      <c r="J12" s="125"/>
      <c r="K12" s="125"/>
      <c r="L12" s="23"/>
      <c r="M12" s="23"/>
      <c r="N12" s="23"/>
      <c r="O12" s="23"/>
      <c r="P12" s="126" t="s">
        <v>11</v>
      </c>
      <c r="Q12" s="128" t="s">
        <v>20</v>
      </c>
      <c r="T12" s="124" t="s">
        <v>10</v>
      </c>
      <c r="U12" s="125"/>
      <c r="V12" s="125"/>
      <c r="W12" s="125"/>
      <c r="X12" s="125"/>
      <c r="Y12" s="125"/>
      <c r="Z12" s="125"/>
      <c r="AA12" s="125"/>
      <c r="AB12" s="23"/>
      <c r="AC12" s="23"/>
      <c r="AD12" s="23"/>
      <c r="AE12" s="23"/>
      <c r="AF12" s="126" t="s">
        <v>11</v>
      </c>
      <c r="AG12" s="128" t="s">
        <v>20</v>
      </c>
    </row>
    <row r="13" spans="1:33" ht="13.5" customHeight="1" thickBot="1" x14ac:dyDescent="0.25">
      <c r="A13" s="117"/>
      <c r="B13" s="13" t="s">
        <v>12</v>
      </c>
      <c r="C13" s="13" t="s">
        <v>13</v>
      </c>
      <c r="D13" s="8">
        <v>1</v>
      </c>
      <c r="E13" s="9">
        <v>2</v>
      </c>
      <c r="F13" s="9">
        <v>3</v>
      </c>
      <c r="G13" s="10">
        <v>4</v>
      </c>
      <c r="H13" s="8">
        <v>5</v>
      </c>
      <c r="I13" s="9">
        <v>6</v>
      </c>
      <c r="J13" s="9">
        <v>7</v>
      </c>
      <c r="K13" s="10">
        <v>8</v>
      </c>
      <c r="L13" s="9">
        <v>9</v>
      </c>
      <c r="M13" s="9">
        <v>10</v>
      </c>
      <c r="N13" s="9">
        <v>9</v>
      </c>
      <c r="O13" s="9">
        <v>10</v>
      </c>
      <c r="P13" s="127"/>
      <c r="Q13" s="129"/>
      <c r="T13" s="8">
        <v>1</v>
      </c>
      <c r="U13" s="9">
        <v>2</v>
      </c>
      <c r="V13" s="9">
        <v>3</v>
      </c>
      <c r="W13" s="10">
        <v>4</v>
      </c>
      <c r="X13" s="8">
        <v>5</v>
      </c>
      <c r="Y13" s="9">
        <v>6</v>
      </c>
      <c r="Z13" s="9">
        <v>7</v>
      </c>
      <c r="AA13" s="10">
        <v>8</v>
      </c>
      <c r="AB13" s="9">
        <v>9</v>
      </c>
      <c r="AC13" s="9">
        <v>10</v>
      </c>
      <c r="AD13" s="9">
        <v>9</v>
      </c>
      <c r="AE13" s="9">
        <v>10</v>
      </c>
      <c r="AF13" s="127"/>
      <c r="AG13" s="129"/>
    </row>
    <row r="14" spans="1:33" ht="14.25" customHeight="1" x14ac:dyDescent="0.2">
      <c r="A14" s="130" t="str">
        <f>Clasifficación!A32</f>
        <v>I_1</v>
      </c>
      <c r="B14" s="133" t="str">
        <f>Clasifficación!B32</f>
        <v>FRANCISCO SÁNCHEZ</v>
      </c>
      <c r="C14" s="134"/>
      <c r="D14" s="45">
        <v>7</v>
      </c>
      <c r="E14" s="46">
        <v>6</v>
      </c>
      <c r="F14" s="46">
        <v>6</v>
      </c>
      <c r="G14" s="46">
        <v>6</v>
      </c>
      <c r="H14" s="46">
        <v>7</v>
      </c>
      <c r="I14" s="46">
        <v>5</v>
      </c>
      <c r="J14" s="46">
        <v>2</v>
      </c>
      <c r="K14" s="46">
        <v>6</v>
      </c>
      <c r="L14" s="46">
        <v>5</v>
      </c>
      <c r="M14" s="46">
        <v>6</v>
      </c>
      <c r="N14" s="46">
        <v>5</v>
      </c>
      <c r="O14" s="46">
        <v>5</v>
      </c>
      <c r="P14" s="29">
        <f>D14*D$10+E14*E$10+F14*F$10+G14*G$10+H14*H$10+I14*I$10+J14*J$10+K14*K$10+L14*L$10+M14*M$10+N$10*N14+O$10*O14</f>
        <v>1659</v>
      </c>
      <c r="Q14" s="137">
        <f>P17*1000/(MAX(P$17,P$25,P$33,P$41,P$49,P$57,P$65,P$73,P$81,P$89))</f>
        <v>906.06226105953033</v>
      </c>
      <c r="T14" s="45">
        <v>5</v>
      </c>
      <c r="U14" s="46">
        <v>6</v>
      </c>
      <c r="V14" s="46">
        <v>6</v>
      </c>
      <c r="W14" s="46">
        <v>6</v>
      </c>
      <c r="X14" s="46">
        <v>6</v>
      </c>
      <c r="Y14" s="46">
        <v>6</v>
      </c>
      <c r="Z14" s="46">
        <v>5</v>
      </c>
      <c r="AA14" s="46">
        <v>5</v>
      </c>
      <c r="AB14" s="46">
        <v>6</v>
      </c>
      <c r="AC14" s="46">
        <v>5</v>
      </c>
      <c r="AD14" s="46">
        <v>5</v>
      </c>
      <c r="AE14" s="46">
        <v>5</v>
      </c>
      <c r="AF14" s="29">
        <f>T14*T$10+U14*U$10+V14*V$10+W14*W$10+X14*X$10+Y14*Y$10+Z14*Z$10+AA14*AA$10+AB14*AB$10+AC14*AC$10+AD$10*AD14+AE$10*AE14</f>
        <v>1688</v>
      </c>
      <c r="AG14" s="137">
        <f>AF17*1000/(MAX(AF$17,AF$25,AF$33,AF$41,AF$49,AF$57,AF$65,AF$73,AF$81,AF$89))</f>
        <v>1000</v>
      </c>
    </row>
    <row r="15" spans="1:33" ht="12.75" customHeight="1" x14ac:dyDescent="0.2">
      <c r="A15" s="131"/>
      <c r="B15" s="135"/>
      <c r="C15" s="136"/>
      <c r="D15" s="47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30">
        <f>D15*D$10+E15*E$10+F15*F$10+G15*G$10+H15*H$10+I15*I$10+J15*J$10+K15*K$10+L15*L$10+M15*M$10+N$10*N15+O$10*O15</f>
        <v>0</v>
      </c>
      <c r="Q15" s="138"/>
      <c r="T15" s="47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30">
        <f>T15*T$10+U15*U$10+V15*V$10+W15*W$10+X15*X$10+Y15*Y$10+Z15*Z$10+AA15*AA$10+AB15*AB$10+AC15*AC$10+AD$10*AD15+AE$10*AE15</f>
        <v>0</v>
      </c>
      <c r="AG15" s="138"/>
    </row>
    <row r="16" spans="1:33" ht="12.75" customHeight="1" x14ac:dyDescent="0.2">
      <c r="A16" s="131"/>
      <c r="B16" s="135"/>
      <c r="C16" s="136"/>
      <c r="D16" s="47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30">
        <f>D16*D$10+E16*E$10+F16*F$10+G16*G$10+H16*H$10+I16*I$10+J16*J$10+K16*K$10+L16*L$10+M16*M$10+N$10*N16+O$10*O16</f>
        <v>0</v>
      </c>
      <c r="Q16" s="138"/>
      <c r="T16" s="47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0</v>
      </c>
      <c r="AE16" s="48">
        <v>0</v>
      </c>
      <c r="AF16" s="30">
        <f>T16*T$10+U16*U$10+V16*V$10+W16*W$10+X16*X$10+Y16*Y$10+Z16*Z$10+AA16*AA$10+AB16*AB$10+AC16*AC$10+AD$10*AD16+AE$10*AE16</f>
        <v>0</v>
      </c>
      <c r="AG16" s="138"/>
    </row>
    <row r="17" spans="1:36" ht="15" customHeight="1" thickBot="1" x14ac:dyDescent="0.3">
      <c r="A17" s="131"/>
      <c r="B17" s="135"/>
      <c r="C17" s="136"/>
      <c r="D17" s="57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6">
        <f>P14+P15+P16</f>
        <v>1659</v>
      </c>
      <c r="Q17" s="139"/>
      <c r="T17" s="57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6">
        <f>AF14+AF15+AF16</f>
        <v>1688</v>
      </c>
      <c r="AG17" s="139"/>
      <c r="AJ17">
        <f>0.4*AG14+0.6*AG18</f>
        <v>956.28342245989302</v>
      </c>
    </row>
    <row r="18" spans="1:36" ht="14.25" customHeight="1" x14ac:dyDescent="0.2">
      <c r="A18" s="131"/>
      <c r="B18" s="135"/>
      <c r="C18" s="136"/>
      <c r="D18" s="11">
        <v>5</v>
      </c>
      <c r="E18" s="12">
        <v>3</v>
      </c>
      <c r="F18" s="12">
        <v>6</v>
      </c>
      <c r="G18" s="12">
        <v>7</v>
      </c>
      <c r="H18" s="12">
        <v>6</v>
      </c>
      <c r="I18" s="12">
        <v>3</v>
      </c>
      <c r="J18" s="12">
        <v>7</v>
      </c>
      <c r="K18" s="12">
        <v>5</v>
      </c>
      <c r="L18" s="12">
        <v>5</v>
      </c>
      <c r="M18" s="12">
        <v>0</v>
      </c>
      <c r="N18" s="12">
        <v>5</v>
      </c>
      <c r="O18" s="12">
        <v>5</v>
      </c>
      <c r="P18" s="30">
        <f>D18*D$11+E18*E$11+F18*F$11+G18*G$11+H18*H$11+I18*I$11+J18*J$11+K18*K$11+L18*L$11+M18*M$11+N$11*N18+O$11*O18</f>
        <v>1484</v>
      </c>
      <c r="Q18" s="140">
        <f>P21*1000/(MAX(P$21,P$29,P$37,P$45,P$53,P$61,P$69,P$77,P$85,P$93))</f>
        <v>776.55677655677653</v>
      </c>
      <c r="T18" s="11">
        <v>4</v>
      </c>
      <c r="U18" s="12">
        <v>5</v>
      </c>
      <c r="V18" s="12">
        <v>5</v>
      </c>
      <c r="W18" s="12">
        <v>5</v>
      </c>
      <c r="X18" s="12">
        <v>3</v>
      </c>
      <c r="Y18" s="12">
        <v>3</v>
      </c>
      <c r="Z18" s="12">
        <v>3</v>
      </c>
      <c r="AA18" s="12">
        <v>3</v>
      </c>
      <c r="AB18" s="12">
        <v>4</v>
      </c>
      <c r="AC18" s="12">
        <v>0</v>
      </c>
      <c r="AD18" s="12">
        <v>5</v>
      </c>
      <c r="AE18" s="12">
        <v>5</v>
      </c>
      <c r="AF18" s="30">
        <f>T18*T$11+U18*U$11+V18*V$11+W18*W$11+X18*X$11+Y18*Y$11+Z18*Z$11+AA18*AA$11+AB18*AB$11+AC18*AC$11+AD$11*AD18+AE$11*AE18</f>
        <v>1387</v>
      </c>
      <c r="AG18" s="140">
        <f>AF21*1000/(MAX(AF$21,AF$29,AF$37,AF$45,AF$53,AF$61,AF$69,AF$77,AF$85,AF$93))</f>
        <v>927.13903743315507</v>
      </c>
    </row>
    <row r="19" spans="1:36" ht="12.75" customHeight="1" thickBot="1" x14ac:dyDescent="0.25">
      <c r="A19" s="131"/>
      <c r="B19" s="135"/>
      <c r="C19" s="136"/>
      <c r="D19" s="14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30">
        <f>D19*D$11+E19*E$11+F19*F$11+G19*G$11+H19*H$11+I19*I$11+J19*J$11+K19*K$11+L19*L$11+M19*M$11+N$11*N19+O$11*O19</f>
        <v>0</v>
      </c>
      <c r="Q19" s="141"/>
      <c r="T19" s="14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30">
        <f>T19*T$11+U19*U$11+V19*V$11+W19*W$11+X19*X$11+Y19*Y$11+Z19*Z$11+AA19*AA$11+AB19*AB$11+AC19*AC$11+AD$11*AD19+AE$11*AE19</f>
        <v>0</v>
      </c>
      <c r="AG19" s="141"/>
    </row>
    <row r="20" spans="1:36" ht="12.75" customHeight="1" thickBot="1" x14ac:dyDescent="0.25">
      <c r="A20" s="131"/>
      <c r="B20" s="42" t="s">
        <v>10</v>
      </c>
      <c r="C20" s="42" t="s">
        <v>93</v>
      </c>
      <c r="D20" s="14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30">
        <f>D20*D$11+E20*E$11+F20*F$11+G20*G$11+H20*H$11+I20*I$11+J20*J$11+K20*K$11+L20*L$11+M20*M$11+N$11*N20+O$11*O20</f>
        <v>0</v>
      </c>
      <c r="Q20" s="141"/>
      <c r="T20" s="14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30">
        <f>T20*T$11+U20*U$11+V20*V$11+W20*W$11+X20*X$11+Y20*Y$11+Z20*Z$11+AA20*AA$11+AB20*AB$11+AC20*AC$11+AD$11*AD20+AE$11*AE20</f>
        <v>0</v>
      </c>
      <c r="AG20" s="141"/>
    </row>
    <row r="21" spans="1:36" ht="15" customHeight="1" thickBot="1" x14ac:dyDescent="0.3">
      <c r="A21" s="132"/>
      <c r="B21" s="43">
        <f>Q14</f>
        <v>906.06226105953033</v>
      </c>
      <c r="C21" s="44">
        <f>Q18</f>
        <v>776.55677655677653</v>
      </c>
      <c r="D21" s="57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41">
        <f>P18+P19+P20</f>
        <v>1484</v>
      </c>
      <c r="Q21" s="142"/>
      <c r="T21" s="57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41">
        <f>AF18+AF19+AF20</f>
        <v>1387</v>
      </c>
      <c r="AG21" s="142"/>
    </row>
    <row r="22" spans="1:36" ht="14.25" customHeight="1" x14ac:dyDescent="0.2">
      <c r="A22" s="130" t="str">
        <f>Clasifficación!A33</f>
        <v>I_2</v>
      </c>
      <c r="B22" s="133" t="str">
        <f>Clasifficación!B33</f>
        <v>MIGUEL MORALES CID</v>
      </c>
      <c r="C22" s="134"/>
      <c r="D22" s="45">
        <v>6</v>
      </c>
      <c r="E22" s="46">
        <v>5</v>
      </c>
      <c r="F22" s="46">
        <v>7</v>
      </c>
      <c r="G22" s="46">
        <v>6</v>
      </c>
      <c r="H22" s="46">
        <v>7</v>
      </c>
      <c r="I22" s="46">
        <v>7</v>
      </c>
      <c r="J22" s="46">
        <v>6</v>
      </c>
      <c r="K22" s="46">
        <v>5</v>
      </c>
      <c r="L22" s="46">
        <v>6</v>
      </c>
      <c r="M22" s="46">
        <v>7</v>
      </c>
      <c r="N22" s="46">
        <v>5</v>
      </c>
      <c r="O22" s="46">
        <v>5</v>
      </c>
      <c r="P22" s="29">
        <f>D22*D$10+E22*E$10+F22*F$10+G22*G$10+H22*H$10+I22*I$10+J22*J$10+K22*K$10+L22*L$10+M22*M$10+N$10*N22+O$10*O22</f>
        <v>1831</v>
      </c>
      <c r="Q22" s="137">
        <f>P25*1000/(MAX(P$17,P$25,P$33,P$41,P$49,P$57,P$65,P$73,P$81,P$89))</f>
        <v>1000</v>
      </c>
      <c r="T22" s="45">
        <v>6</v>
      </c>
      <c r="U22" s="46">
        <v>6</v>
      </c>
      <c r="V22" s="46">
        <v>5</v>
      </c>
      <c r="W22" s="46">
        <v>7</v>
      </c>
      <c r="X22" s="46">
        <v>5</v>
      </c>
      <c r="Y22" s="46">
        <v>7</v>
      </c>
      <c r="Z22" s="46">
        <v>5</v>
      </c>
      <c r="AA22" s="46">
        <v>0</v>
      </c>
      <c r="AB22" s="46">
        <v>6</v>
      </c>
      <c r="AC22" s="46">
        <v>5</v>
      </c>
      <c r="AD22" s="46">
        <v>5</v>
      </c>
      <c r="AE22" s="46">
        <v>5</v>
      </c>
      <c r="AF22" s="29">
        <f>T22*T$10+U22*U$10+V22*V$10+W22*W$10+X22*X$10+Y22*Y$10+Z22*Z$10+AA22*AA$10+AB22*AB$10+AC22*AC$10+AD$10*AD22+AE$10*AE22</f>
        <v>1608</v>
      </c>
      <c r="AG22" s="137">
        <f>AF25*1000/(MAX(AF$17,AF$25,AF$33,AF$41,AF$49,AF$57,AF$65,AF$73,AF$81,AF$89))</f>
        <v>952.60663507109007</v>
      </c>
    </row>
    <row r="23" spans="1:36" ht="12.75" customHeight="1" x14ac:dyDescent="0.2">
      <c r="A23" s="131"/>
      <c r="B23" s="135"/>
      <c r="C23" s="136"/>
      <c r="D23" s="47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30">
        <f>D23*D$10+E23*E$10+F23*F$10+G23*G$10+H23*H$10+I23*I$10+J23*J$10+K23*K$10+L23*L$10+M23*M$10+N$10*N23+O$10*O23</f>
        <v>0</v>
      </c>
      <c r="Q23" s="138"/>
      <c r="T23" s="47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30">
        <f>T23*T$10+U23*U$10+V23*V$10+W23*W$10+X23*X$10+Y23*Y$10+Z23*Z$10+AA23*AA$10+AB23*AB$10+AC23*AC$10+AD$10*AD23+AE$10*AE23</f>
        <v>0</v>
      </c>
      <c r="AG23" s="138"/>
    </row>
    <row r="24" spans="1:36" ht="12.75" customHeight="1" x14ac:dyDescent="0.2">
      <c r="A24" s="131"/>
      <c r="B24" s="135"/>
      <c r="C24" s="136"/>
      <c r="D24" s="47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30">
        <f>D24*D$10+E24*E$10+F24*F$10+G24*G$10+H24*H$10+I24*I$10+J24*J$10+K24*K$10+L24*L$10+M24*M$10+N$10*N24+O$10*O24</f>
        <v>0</v>
      </c>
      <c r="Q24" s="138"/>
      <c r="T24" s="47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30">
        <f>T24*T$10+U24*U$10+V24*V$10+W24*W$10+X24*X$10+Y24*Y$10+Z24*Z$10+AA24*AA$10+AB24*AB$10+AC24*AC$10+AD$10*AD24+AE$10*AE24</f>
        <v>0</v>
      </c>
      <c r="AG24" s="138"/>
    </row>
    <row r="25" spans="1:36" ht="15" customHeight="1" thickBot="1" x14ac:dyDescent="0.3">
      <c r="A25" s="131"/>
      <c r="B25" s="135"/>
      <c r="C25" s="13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6">
        <f>P22+P23+P24</f>
        <v>1831</v>
      </c>
      <c r="Q25" s="139"/>
      <c r="T25" s="57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6">
        <f>AF22+AF23+AF24</f>
        <v>1608</v>
      </c>
      <c r="AG25" s="139"/>
      <c r="AJ25">
        <f>0.4*AG22+0.6*AG26</f>
        <v>967.80735991078905</v>
      </c>
    </row>
    <row r="26" spans="1:36" ht="14.25" customHeight="1" x14ac:dyDescent="0.2">
      <c r="A26" s="131"/>
      <c r="B26" s="135"/>
      <c r="C26" s="136"/>
      <c r="D26" s="11">
        <v>7</v>
      </c>
      <c r="E26" s="12">
        <v>6</v>
      </c>
      <c r="F26" s="12">
        <v>7</v>
      </c>
      <c r="G26" s="12">
        <v>6</v>
      </c>
      <c r="H26" s="12">
        <v>7</v>
      </c>
      <c r="I26" s="12">
        <v>4</v>
      </c>
      <c r="J26" s="12">
        <v>6</v>
      </c>
      <c r="K26" s="12">
        <v>6</v>
      </c>
      <c r="L26" s="12">
        <v>7</v>
      </c>
      <c r="M26" s="12">
        <v>6</v>
      </c>
      <c r="N26" s="12">
        <v>5</v>
      </c>
      <c r="O26" s="12">
        <v>5</v>
      </c>
      <c r="P26" s="30">
        <f>D26*D$11+E26*E$11+F26*F$11+G26*G$11+H26*H$11+I26*I$11+J26*J$11+K26*K$11+L26*L$11+M26*M$11+N$11*N26+O$11*O26</f>
        <v>1911</v>
      </c>
      <c r="Q26" s="140">
        <f>P29*1000/(MAX(P$21,P$29,P$37,P$45,P$53,P$61,P$69,P$77,P$85,P$93))</f>
        <v>1000</v>
      </c>
      <c r="T26" s="11">
        <v>2</v>
      </c>
      <c r="U26" s="12">
        <v>5</v>
      </c>
      <c r="V26" s="12">
        <v>5</v>
      </c>
      <c r="W26" s="12">
        <v>2</v>
      </c>
      <c r="X26" s="12">
        <v>4</v>
      </c>
      <c r="Y26" s="12">
        <v>3</v>
      </c>
      <c r="Z26" s="12">
        <v>4</v>
      </c>
      <c r="AA26" s="12">
        <v>4</v>
      </c>
      <c r="AB26" s="12">
        <v>5</v>
      </c>
      <c r="AC26" s="12">
        <v>5</v>
      </c>
      <c r="AD26" s="12">
        <v>5</v>
      </c>
      <c r="AE26" s="12">
        <v>5</v>
      </c>
      <c r="AF26" s="30">
        <f>T26*T$11+U26*U$11+V26*V$11+W26*W$11+X26*X$11+Y26*Y$11+Z26*Z$11+AA26*AA$11+AB26*AB$11+AC26*AC$11+AD$11*AD26+AE$11*AE26</f>
        <v>1463</v>
      </c>
      <c r="AG26" s="140">
        <f>AF29*1000/(MAX(AF$21,AF$29,AF$37,AF$45,AF$53,AF$61,AF$69,AF$77,AF$85,AF$93))</f>
        <v>977.94117647058829</v>
      </c>
    </row>
    <row r="27" spans="1:36" ht="12.75" customHeight="1" thickBot="1" x14ac:dyDescent="0.25">
      <c r="A27" s="131"/>
      <c r="B27" s="135"/>
      <c r="C27" s="136"/>
      <c r="D27" s="14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30">
        <f>D27*D$11+E27*E$11+F27*F$11+G27*G$11+H27*H$11+I27*I$11+J27*J$11+K27*K$11+L27*L$11+M27*M$11+N$11*N27+O$11*O27</f>
        <v>0</v>
      </c>
      <c r="Q27" s="141"/>
      <c r="T27" s="14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30">
        <f>T27*T$11+U27*U$11+V27*V$11+W27*W$11+X27*X$11+Y27*Y$11+Z27*Z$11+AA27*AA$11+AB27*AB$11+AC27*AC$11+AD$11*AD27+AE$11*AE27</f>
        <v>0</v>
      </c>
      <c r="AG27" s="141"/>
    </row>
    <row r="28" spans="1:36" ht="12.75" customHeight="1" thickBot="1" x14ac:dyDescent="0.25">
      <c r="A28" s="131"/>
      <c r="B28" s="42" t="s">
        <v>10</v>
      </c>
      <c r="C28" s="42" t="s">
        <v>93</v>
      </c>
      <c r="D28" s="14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30">
        <f>D28*D$11+E28*E$11+F28*F$11+G28*G$11+H28*H$11+I28*I$11+J28*J$11+K28*K$11+L28*L$11+M28*M$11+N$11*N28+O$11*O28</f>
        <v>0</v>
      </c>
      <c r="Q28" s="141"/>
      <c r="T28" s="14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30">
        <f>T28*T$11+U28*U$11+V28*V$11+W28*W$11+X28*X$11+Y28*Y$11+Z28*Z$11+AA28*AA$11+AB28*AB$11+AC28*AC$11+AD$11*AD28+AE$11*AE28</f>
        <v>0</v>
      </c>
      <c r="AG28" s="141"/>
    </row>
    <row r="29" spans="1:36" ht="15" customHeight="1" thickBot="1" x14ac:dyDescent="0.3">
      <c r="A29" s="132"/>
      <c r="B29" s="43">
        <f>Q22</f>
        <v>1000</v>
      </c>
      <c r="C29" s="44">
        <f>Q26</f>
        <v>1000</v>
      </c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41">
        <f>P26+P27+P28</f>
        <v>1911</v>
      </c>
      <c r="Q29" s="142"/>
      <c r="T29" s="57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41">
        <f>AF26+AF27+AF28</f>
        <v>1463</v>
      </c>
      <c r="AG29" s="142"/>
    </row>
    <row r="30" spans="1:36" ht="14.25" customHeight="1" x14ac:dyDescent="0.2">
      <c r="A30" s="130" t="str">
        <f>Clasifficación!A34</f>
        <v>I_3</v>
      </c>
      <c r="B30" s="133" t="str">
        <f>Clasifficación!B34</f>
        <v>ANDRES GUILLAMOT</v>
      </c>
      <c r="C30" s="134"/>
      <c r="D30" s="45">
        <v>5</v>
      </c>
      <c r="E30" s="46">
        <v>6</v>
      </c>
      <c r="F30" s="46">
        <v>7</v>
      </c>
      <c r="G30" s="46">
        <v>5</v>
      </c>
      <c r="H30" s="46">
        <v>7</v>
      </c>
      <c r="I30" s="46">
        <v>7</v>
      </c>
      <c r="J30" s="46">
        <v>5</v>
      </c>
      <c r="K30" s="46">
        <v>5</v>
      </c>
      <c r="L30" s="46">
        <v>7</v>
      </c>
      <c r="M30" s="46">
        <v>5</v>
      </c>
      <c r="N30" s="46">
        <v>5</v>
      </c>
      <c r="O30" s="46">
        <v>5</v>
      </c>
      <c r="P30" s="29">
        <f>D30*D$10+E30*E$10+F30*F$10+G30*G$10+H30*H$10+I30*I$10+J30*J$10+K30*K$10+L30*L$10+M30*M$10+N$10*N30+O$10*O30</f>
        <v>1796</v>
      </c>
      <c r="Q30" s="137">
        <f>P33*1000/(MAX(P$17,P$25,P$33,P$41,P$49,P$57,P$65,P$73,P$81,P$89))</f>
        <v>980.88476242490447</v>
      </c>
      <c r="T30" s="45">
        <v>4</v>
      </c>
      <c r="U30" s="46">
        <v>4</v>
      </c>
      <c r="V30" s="46">
        <v>5</v>
      </c>
      <c r="W30" s="46">
        <v>5</v>
      </c>
      <c r="X30" s="46">
        <v>5</v>
      </c>
      <c r="Y30" s="46">
        <v>5</v>
      </c>
      <c r="Z30" s="46">
        <v>4</v>
      </c>
      <c r="AA30" s="46">
        <v>4</v>
      </c>
      <c r="AB30" s="46">
        <v>4</v>
      </c>
      <c r="AC30" s="46">
        <v>4</v>
      </c>
      <c r="AD30" s="46">
        <v>5</v>
      </c>
      <c r="AE30" s="46">
        <v>5</v>
      </c>
      <c r="AF30" s="29">
        <f>T30*T$10+U30*U$10+V30*V$10+W30*W$10+X30*X$10+Y30*Y$10+Z30*Z$10+AA30*AA$10+AB30*AB$10+AC30*AC$10+AD$10*AD30+AE$10*AE30</f>
        <v>1334</v>
      </c>
      <c r="AG30" s="137">
        <f>AF33*1000/(MAX(AF$17,AF$25,AF$33,AF$41,AF$49,AF$57,AF$65,AF$73,AF$81,AF$89))</f>
        <v>790.28436018957348</v>
      </c>
    </row>
    <row r="31" spans="1:36" ht="12.75" customHeight="1" x14ac:dyDescent="0.2">
      <c r="A31" s="131"/>
      <c r="B31" s="135"/>
      <c r="C31" s="136"/>
      <c r="D31" s="47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30">
        <f>D31*D$10+E31*E$10+F31*F$10+G31*G$10+H31*H$10+I31*I$10+J31*J$10+K31*K$10+L31*L$10+M31*M$10+N$10*N31+O$10*O31</f>
        <v>0</v>
      </c>
      <c r="Q31" s="138"/>
      <c r="T31" s="47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30">
        <f>T31*T$10+U31*U$10+V31*V$10+W31*W$10+X31*X$10+Y31*Y$10+Z31*Z$10+AA31*AA$10+AB31*AB$10+AC31*AC$10+AD$10*AD31+AE$10*AE31</f>
        <v>0</v>
      </c>
      <c r="AG31" s="138"/>
    </row>
    <row r="32" spans="1:36" ht="12.75" customHeight="1" x14ac:dyDescent="0.2">
      <c r="A32" s="131"/>
      <c r="B32" s="135"/>
      <c r="C32" s="136"/>
      <c r="D32" s="47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30">
        <f>D32*D$10+E32*E$10+F32*F$10+G32*G$10+H32*H$10+I32*I$10+J32*J$10+K32*K$10+L32*L$10+M32*M$10+N$10*N32+O$10*O32</f>
        <v>0</v>
      </c>
      <c r="Q32" s="138"/>
      <c r="T32" s="47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30">
        <f>T32*T$10+U32*U$10+V32*V$10+W32*W$10+X32*X$10+Y32*Y$10+Z32*Z$10+AA32*AA$10+AB32*AB$10+AC32*AC$10+AD$10*AD32+AE$10*AE32</f>
        <v>0</v>
      </c>
      <c r="AG32" s="138"/>
    </row>
    <row r="33" spans="1:36" ht="15" customHeight="1" thickBot="1" x14ac:dyDescent="0.3">
      <c r="A33" s="131"/>
      <c r="B33" s="135"/>
      <c r="C33" s="136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6">
        <f>P30+P31+P32</f>
        <v>1796</v>
      </c>
      <c r="Q33" s="139"/>
      <c r="T33" s="57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6">
        <f>AF30+AF31+AF32</f>
        <v>1334</v>
      </c>
      <c r="AG33" s="139"/>
      <c r="AJ33">
        <f>0.4*AG30+0.6*AG34</f>
        <v>855.15117723090952</v>
      </c>
    </row>
    <row r="34" spans="1:36" ht="14.25" customHeight="1" x14ac:dyDescent="0.2">
      <c r="A34" s="131"/>
      <c r="B34" s="135"/>
      <c r="C34" s="136"/>
      <c r="D34" s="11">
        <v>7</v>
      </c>
      <c r="E34" s="12">
        <v>6</v>
      </c>
      <c r="F34" s="12">
        <v>6</v>
      </c>
      <c r="G34" s="12">
        <v>5</v>
      </c>
      <c r="H34" s="12">
        <v>6</v>
      </c>
      <c r="I34" s="12">
        <v>4</v>
      </c>
      <c r="J34" s="12">
        <v>7</v>
      </c>
      <c r="K34" s="12">
        <v>5</v>
      </c>
      <c r="L34" s="12">
        <v>6</v>
      </c>
      <c r="M34" s="12">
        <v>6</v>
      </c>
      <c r="N34" s="12">
        <v>5</v>
      </c>
      <c r="O34" s="12">
        <v>5</v>
      </c>
      <c r="P34" s="30">
        <f>D34*D$11+E34*E$11+F34*F$11+G34*G$11+H34*H$11+I34*I$11+J34*J$11+K34*K$11+L34*L$11+M34*M$11+N$11*N34+O$11*O34</f>
        <v>1813</v>
      </c>
      <c r="Q34" s="140">
        <f>P37*1000/(MAX(P$21,P$29,P$37,P$45,P$53,P$61,P$69,P$77,P$85,P$93))</f>
        <v>948.71794871794873</v>
      </c>
      <c r="T34" s="11">
        <v>2</v>
      </c>
      <c r="U34" s="12">
        <v>5</v>
      </c>
      <c r="V34" s="12">
        <v>4</v>
      </c>
      <c r="W34" s="12">
        <v>4</v>
      </c>
      <c r="X34" s="12">
        <v>0</v>
      </c>
      <c r="Y34" s="12">
        <v>5</v>
      </c>
      <c r="Z34" s="12">
        <v>4</v>
      </c>
      <c r="AA34" s="12">
        <v>3</v>
      </c>
      <c r="AB34" s="12">
        <v>4</v>
      </c>
      <c r="AC34" s="12">
        <v>5</v>
      </c>
      <c r="AD34" s="12">
        <v>5</v>
      </c>
      <c r="AE34" s="12">
        <v>5</v>
      </c>
      <c r="AF34" s="30">
        <f>T34*T$11+U34*U$11+V34*V$11+W34*W$11+X34*X$11+Y34*Y$11+Z34*Z$11+AA34*AA$11+AB34*AB$11+AC34*AC$11+AD$11*AD34+AE$11*AE34</f>
        <v>1344</v>
      </c>
      <c r="AG34" s="140">
        <f>AF37*1000/(MAX(AF$21,AF$29,AF$37,AF$45,AF$53,AF$61,AF$69,AF$77,AF$85,AF$93))</f>
        <v>898.39572192513367</v>
      </c>
    </row>
    <row r="35" spans="1:36" ht="12.75" customHeight="1" thickBot="1" x14ac:dyDescent="0.25">
      <c r="A35" s="131"/>
      <c r="B35" s="135"/>
      <c r="C35" s="136"/>
      <c r="D35" s="14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30">
        <f>D35*D$11+E35*E$11+F35*F$11+G35*G$11+H35*H$11+I35*I$11+J35*J$11+K35*K$11+L35*L$11+M35*M$11+N$11*N35+O$11*O35</f>
        <v>0</v>
      </c>
      <c r="Q35" s="141"/>
      <c r="T35" s="14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30">
        <f>T35*T$11+U35*U$11+V35*V$11+W35*W$11+X35*X$11+Y35*Y$11+Z35*Z$11+AA35*AA$11+AB35*AB$11+AC35*AC$11+AD$11*AD35+AE$11*AE35</f>
        <v>0</v>
      </c>
      <c r="AG35" s="141"/>
    </row>
    <row r="36" spans="1:36" ht="12.75" customHeight="1" thickBot="1" x14ac:dyDescent="0.25">
      <c r="A36" s="131"/>
      <c r="B36" s="42" t="s">
        <v>10</v>
      </c>
      <c r="C36" s="42" t="s">
        <v>93</v>
      </c>
      <c r="D36" s="14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30">
        <f>D36*D$11+E36*E$11+F36*F$11+G36*G$11+H36*H$11+I36*I$11+J36*J$11+K36*K$11+L36*L$11+M36*M$11+N$11*N36+O$11*O36</f>
        <v>0</v>
      </c>
      <c r="Q36" s="141"/>
      <c r="T36" s="14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30">
        <f>T36*T$11+U36*U$11+V36*V$11+W36*W$11+X36*X$11+Y36*Y$11+Z36*Z$11+AA36*AA$11+AB36*AB$11+AC36*AC$11+AD$11*AD36+AE$11*AE36</f>
        <v>0</v>
      </c>
      <c r="AG36" s="141"/>
    </row>
    <row r="37" spans="1:36" ht="15" customHeight="1" thickBot="1" x14ac:dyDescent="0.3">
      <c r="A37" s="132"/>
      <c r="B37" s="43">
        <f>Q30</f>
        <v>980.88476242490447</v>
      </c>
      <c r="C37" s="44">
        <f>Q34</f>
        <v>948.71794871794873</v>
      </c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41">
        <f>P34+P35+P36</f>
        <v>1813</v>
      </c>
      <c r="Q37" s="142"/>
      <c r="T37" s="57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41">
        <f>AF34+AF35+AF36</f>
        <v>1344</v>
      </c>
      <c r="AG37" s="142"/>
    </row>
    <row r="38" spans="1:36" ht="14.25" customHeight="1" x14ac:dyDescent="0.2">
      <c r="A38" s="130" t="str">
        <f>Clasifficación!A35</f>
        <v>I_4</v>
      </c>
      <c r="B38" s="133" t="str">
        <f>Clasifficación!B35</f>
        <v>BENJAMIN MORENO PALACIOS</v>
      </c>
      <c r="C38" s="134"/>
      <c r="D38" s="45">
        <v>4</v>
      </c>
      <c r="E38" s="46">
        <v>6</v>
      </c>
      <c r="F38" s="46">
        <v>5</v>
      </c>
      <c r="G38" s="46">
        <v>0</v>
      </c>
      <c r="H38" s="46">
        <v>4</v>
      </c>
      <c r="I38" s="46">
        <v>3</v>
      </c>
      <c r="J38" s="46">
        <v>3</v>
      </c>
      <c r="K38" s="46">
        <v>4</v>
      </c>
      <c r="L38" s="46">
        <v>4</v>
      </c>
      <c r="M38" s="46">
        <v>5</v>
      </c>
      <c r="N38" s="46">
        <v>5</v>
      </c>
      <c r="O38" s="46">
        <v>5</v>
      </c>
      <c r="P38" s="29">
        <f>D38*D$10+E38*E$10+F38*F$10+G38*G$10+H38*H$10+I38*I$10+J38*J$10+K38*K$10+L38*L$10+M38*M$10+N$10*N38+O$10*O38</f>
        <v>1102</v>
      </c>
      <c r="Q38" s="137">
        <f>P41*1000/(MAX(P$17,P$25,P$33,P$41,P$49,P$57,P$65,P$73,P$81,P$89))</f>
        <v>610.04915346805024</v>
      </c>
      <c r="T38" s="45">
        <v>6</v>
      </c>
      <c r="U38" s="46">
        <v>5</v>
      </c>
      <c r="V38" s="46">
        <v>3</v>
      </c>
      <c r="W38" s="46">
        <v>5</v>
      </c>
      <c r="X38" s="46">
        <v>4</v>
      </c>
      <c r="Y38" s="46">
        <v>4</v>
      </c>
      <c r="Z38" s="46">
        <v>4</v>
      </c>
      <c r="AA38" s="46">
        <v>0</v>
      </c>
      <c r="AB38" s="46">
        <v>5</v>
      </c>
      <c r="AC38" s="46">
        <v>4</v>
      </c>
      <c r="AD38" s="46">
        <v>5</v>
      </c>
      <c r="AE38" s="46">
        <v>5</v>
      </c>
      <c r="AF38" s="29">
        <f>T38*T$10+U38*U$10+V38*V$10+W38*W$10+X38*X$10+Y38*Y$10+Z38*Z$10+AA38*AA$10+AB38*AB$10+AC38*AC$10+AD$10*AD38+AE$10*AE38</f>
        <v>1226</v>
      </c>
      <c r="AG38" s="137">
        <f>AF41*1000/(MAX(AF$17,AF$25,AF$33,AF$41,AF$49,AF$57,AF$65,AF$73,AF$81,AF$89))</f>
        <v>726.30331753554503</v>
      </c>
    </row>
    <row r="39" spans="1:36" ht="12.75" customHeight="1" x14ac:dyDescent="0.2">
      <c r="A39" s="131"/>
      <c r="B39" s="135"/>
      <c r="C39" s="136"/>
      <c r="D39" s="47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5</v>
      </c>
      <c r="P39" s="30">
        <f>D39*D$10+E39*E$10+F39*F$10+G39*G$10+H39*H$10+I39*I$10+J39*J$10+K39*K$10+L39*L$10+M39*M$10+N$10*N39+O$10*O39</f>
        <v>15</v>
      </c>
      <c r="Q39" s="138"/>
      <c r="T39" s="47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30">
        <f>T39*T$10+U39*U$10+V39*V$10+W39*W$10+X39*X$10+Y39*Y$10+Z39*Z$10+AA39*AA$10+AB39*AB$10+AC39*AC$10+AD$10*AD39+AE$10*AE39</f>
        <v>0</v>
      </c>
      <c r="AG39" s="138"/>
    </row>
    <row r="40" spans="1:36" ht="12.75" customHeight="1" x14ac:dyDescent="0.2">
      <c r="A40" s="131"/>
      <c r="B40" s="135"/>
      <c r="C40" s="136"/>
      <c r="D40" s="47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30">
        <f>D40*D$10+E40*E$10+F40*F$10+G40*G$10+H40*H$10+I40*I$10+J40*J$10+K40*K$10+L40*L$10+M40*M$10+N$10*N40+O$10*O40</f>
        <v>0</v>
      </c>
      <c r="Q40" s="138"/>
      <c r="T40" s="47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  <c r="AE40" s="48">
        <v>0</v>
      </c>
      <c r="AF40" s="30">
        <f>T40*T$10+U40*U$10+V40*V$10+W40*W$10+X40*X$10+Y40*Y$10+Z40*Z$10+AA40*AA$10+AB40*AB$10+AC40*AC$10+AD$10*AD40+AE$10*AE40</f>
        <v>0</v>
      </c>
      <c r="AG40" s="138"/>
    </row>
    <row r="41" spans="1:36" ht="15" customHeight="1" thickBot="1" x14ac:dyDescent="0.3">
      <c r="A41" s="131"/>
      <c r="B41" s="135"/>
      <c r="C41" s="136"/>
      <c r="D41" s="57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6">
        <f>P38+P39+P40</f>
        <v>1117</v>
      </c>
      <c r="Q41" s="139"/>
      <c r="T41" s="57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6">
        <f>AF38+AF39+AF40</f>
        <v>1226</v>
      </c>
      <c r="AG41" s="139"/>
      <c r="AJ41">
        <f>0.4*AG38+0.6*AG42</f>
        <v>591.32346605165117</v>
      </c>
    </row>
    <row r="42" spans="1:36" ht="14.25" customHeight="1" x14ac:dyDescent="0.2">
      <c r="A42" s="131"/>
      <c r="B42" s="135"/>
      <c r="C42" s="136"/>
      <c r="D42" s="11">
        <v>0</v>
      </c>
      <c r="E42" s="12">
        <v>7</v>
      </c>
      <c r="F42" s="12">
        <v>0</v>
      </c>
      <c r="G42" s="12">
        <v>4</v>
      </c>
      <c r="H42" s="12">
        <v>5</v>
      </c>
      <c r="I42" s="12">
        <v>0</v>
      </c>
      <c r="J42" s="12">
        <v>4</v>
      </c>
      <c r="K42" s="12">
        <v>4</v>
      </c>
      <c r="L42" s="12">
        <v>4</v>
      </c>
      <c r="M42" s="12">
        <v>4</v>
      </c>
      <c r="N42" s="12">
        <v>5</v>
      </c>
      <c r="O42" s="12">
        <v>5</v>
      </c>
      <c r="P42" s="30">
        <f>D42*D$11+E42*E$11+F42*F$11+G42*G$11+H42*H$11+I42*I$11+J42*J$11+K42*K$11+L42*L$11+M42*M$11+N$11*N42+O$11*O42</f>
        <v>1042</v>
      </c>
      <c r="Q42" s="140">
        <f>P45*1000/(MAX(P$21,P$29,P$37,P$45,P$53,P$61,P$69,P$77,P$85,P$93))</f>
        <v>545.26425954997387</v>
      </c>
      <c r="T42" s="11">
        <v>4</v>
      </c>
      <c r="U42" s="12">
        <v>4</v>
      </c>
      <c r="V42" s="12">
        <v>2</v>
      </c>
      <c r="W42" s="12">
        <v>4</v>
      </c>
      <c r="X42" s="12">
        <v>2</v>
      </c>
      <c r="Y42" s="12">
        <v>3</v>
      </c>
      <c r="Z42" s="12">
        <v>0</v>
      </c>
      <c r="AA42" s="12">
        <v>0</v>
      </c>
      <c r="AB42" s="12">
        <v>0</v>
      </c>
      <c r="AC42" s="12">
        <v>0</v>
      </c>
      <c r="AD42" s="12">
        <v>5</v>
      </c>
      <c r="AE42" s="12">
        <v>5</v>
      </c>
      <c r="AF42" s="30">
        <f>T42*T$11+U42*U$11+V42*V$11+W42*W$11+X42*X$11+Y42*Y$11+Z42*Z$11+AA42*AA$11+AB42*AB$11+AC42*AC$11+AD$11*AD42+AE$11*AE42</f>
        <v>750</v>
      </c>
      <c r="AG42" s="140">
        <f>AF45*1000/(MAX(AF$21,AF$29,AF$37,AF$45,AF$53,AF$61,AF$69,AF$77,AF$85,AF$93))</f>
        <v>501.3368983957219</v>
      </c>
    </row>
    <row r="43" spans="1:36" ht="12.75" customHeight="1" thickBot="1" x14ac:dyDescent="0.25">
      <c r="A43" s="131"/>
      <c r="B43" s="135"/>
      <c r="C43" s="136"/>
      <c r="D43" s="14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30">
        <f>D43*D$11+E43*E$11+F43*F$11+G43*G$11+H43*H$11+I43*I$11+J43*J$11+K43*K$11+L43*L$11+M43*M$11+N$11*N43+O$11*O43</f>
        <v>0</v>
      </c>
      <c r="Q43" s="141"/>
      <c r="T43" s="14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30">
        <f>T43*T$11+U43*U$11+V43*V$11+W43*W$11+X43*X$11+Y43*Y$11+Z43*Z$11+AA43*AA$11+AB43*AB$11+AC43*AC$11+AD$11*AD43+AE$11*AE43</f>
        <v>0</v>
      </c>
      <c r="AG43" s="141"/>
    </row>
    <row r="44" spans="1:36" ht="12.75" customHeight="1" thickBot="1" x14ac:dyDescent="0.25">
      <c r="A44" s="131"/>
      <c r="B44" s="42" t="s">
        <v>10</v>
      </c>
      <c r="C44" s="42" t="s">
        <v>93</v>
      </c>
      <c r="D44" s="14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30">
        <f>D44*D$11+E44*E$11+F44*F$11+G44*G$11+H44*H$11+I44*I$11+J44*J$11+K44*K$11+L44*L$11+M44*M$11+N$11*N44+O$11*O44</f>
        <v>0</v>
      </c>
      <c r="Q44" s="141"/>
      <c r="T44" s="14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30">
        <f>T44*T$11+U44*U$11+V44*V$11+W44*W$11+X44*X$11+Y44*Y$11+Z44*Z$11+AA44*AA$11+AB44*AB$11+AC44*AC$11+AD$11*AD44+AE$11*AE44</f>
        <v>0</v>
      </c>
      <c r="AG44" s="141"/>
    </row>
    <row r="45" spans="1:36" ht="15" customHeight="1" thickBot="1" x14ac:dyDescent="0.3">
      <c r="A45" s="132"/>
      <c r="B45" s="43">
        <f>Q38</f>
        <v>610.04915346805024</v>
      </c>
      <c r="C45" s="44">
        <f>Q42</f>
        <v>545.26425954997387</v>
      </c>
      <c r="D45" s="57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41">
        <f>P42+P43+P44</f>
        <v>1042</v>
      </c>
      <c r="Q45" s="142"/>
      <c r="T45" s="57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41">
        <f>AF42+AF43+AF44</f>
        <v>750</v>
      </c>
      <c r="AG45" s="142"/>
    </row>
    <row r="46" spans="1:36" ht="14.25" customHeight="1" x14ac:dyDescent="0.2">
      <c r="A46" s="130" t="str">
        <f>Clasifficación!A36</f>
        <v>I_5</v>
      </c>
      <c r="B46" s="133" t="str">
        <f>Clasifficación!B36</f>
        <v>JAVIER CALZADO CALLEJO</v>
      </c>
      <c r="C46" s="134"/>
      <c r="D46" s="45">
        <v>6</v>
      </c>
      <c r="E46" s="46">
        <v>7</v>
      </c>
      <c r="F46" s="46">
        <v>7</v>
      </c>
      <c r="G46" s="46">
        <v>0</v>
      </c>
      <c r="H46" s="46">
        <v>6</v>
      </c>
      <c r="I46" s="46">
        <v>6</v>
      </c>
      <c r="J46" s="46">
        <v>7</v>
      </c>
      <c r="K46" s="46">
        <v>6</v>
      </c>
      <c r="L46" s="46">
        <v>5</v>
      </c>
      <c r="M46" s="46">
        <v>7</v>
      </c>
      <c r="N46" s="46">
        <v>5</v>
      </c>
      <c r="O46" s="46">
        <v>5</v>
      </c>
      <c r="P46" s="29">
        <f>D46*D$10+E46*E$10+F46*F$10+G46*G$10+H46*H$10+I46*I$10+J46*J$10+K46*K$10+L46*L$10+M46*M$10+N$10*N46+O$10*O46</f>
        <v>1609</v>
      </c>
      <c r="Q46" s="137">
        <f>P49*1000/(MAX(P$17,P$25,P$33,P$41,P$49,P$57,P$65,P$73,P$81,P$89))</f>
        <v>878.75477880939377</v>
      </c>
      <c r="T46" s="45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29">
        <f>T46*T$10+U46*U$10+V46*V$10+W46*W$10+X46*X$10+Y46*Y$10+Z46*Z$10+AA46*AA$10+AB46*AB$10+AC46*AC$10+AD$10*AD46+AE$10*AE46</f>
        <v>0</v>
      </c>
      <c r="AG46" s="137">
        <f>AF49*1000/(MAX(AF$17,AF$25,AF$33,AF$41,AF$49,AF$57,AF$65,AF$73,AF$81,AF$89))</f>
        <v>0</v>
      </c>
    </row>
    <row r="47" spans="1:36" ht="12.75" customHeight="1" x14ac:dyDescent="0.2">
      <c r="A47" s="131"/>
      <c r="B47" s="135"/>
      <c r="C47" s="136"/>
      <c r="D47" s="47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30">
        <f>D47*D$10+E47*E$10+F47*F$10+G47*G$10+H47*H$10+I47*I$10+J47*J$10+K47*K$10+L47*L$10+M47*M$10+N$10*N47+O$10*O47</f>
        <v>0</v>
      </c>
      <c r="Q47" s="138"/>
      <c r="T47" s="47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30">
        <f>T47*T$10+U47*U$10+V47*V$10+W47*W$10+X47*X$10+Y47*Y$10+Z47*Z$10+AA47*AA$10+AB47*AB$10+AC47*AC$10+AD$10*AD47+AE$10*AE47</f>
        <v>0</v>
      </c>
      <c r="AG47" s="138"/>
    </row>
    <row r="48" spans="1:36" ht="12.75" customHeight="1" x14ac:dyDescent="0.2">
      <c r="A48" s="131"/>
      <c r="B48" s="135"/>
      <c r="C48" s="136"/>
      <c r="D48" s="47"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30">
        <f>D48*D$10+E48*E$10+F48*F$10+G48*G$10+H48*H$10+I48*I$10+J48*J$10+K48*K$10+L48*L$10+M48*M$10+N$10*N48+O$10*O48</f>
        <v>0</v>
      </c>
      <c r="Q48" s="138"/>
      <c r="T48" s="47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30">
        <f>T48*T$10+U48*U$10+V48*V$10+W48*W$10+X48*X$10+Y48*Y$10+Z48*Z$10+AA48*AA$10+AB48*AB$10+AC48*AC$10+AD$10*AD48+AE$10*AE48</f>
        <v>0</v>
      </c>
      <c r="AG48" s="138"/>
    </row>
    <row r="49" spans="1:33" ht="15" customHeight="1" thickBot="1" x14ac:dyDescent="0.3">
      <c r="A49" s="131"/>
      <c r="B49" s="135"/>
      <c r="C49" s="136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6">
        <f>P46+P47+P48</f>
        <v>1609</v>
      </c>
      <c r="Q49" s="139"/>
      <c r="T49" s="57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6">
        <f>AF46+AF47+AF48</f>
        <v>0</v>
      </c>
      <c r="AG49" s="139"/>
    </row>
    <row r="50" spans="1:33" ht="14.25" customHeight="1" x14ac:dyDescent="0.2">
      <c r="A50" s="131"/>
      <c r="B50" s="135"/>
      <c r="C50" s="136"/>
      <c r="D50" s="11">
        <v>6</v>
      </c>
      <c r="E50" s="12">
        <v>5</v>
      </c>
      <c r="F50" s="12">
        <v>7</v>
      </c>
      <c r="G50" s="12">
        <v>6</v>
      </c>
      <c r="H50" s="12">
        <v>6</v>
      </c>
      <c r="I50" s="12">
        <v>4</v>
      </c>
      <c r="J50" s="12">
        <v>7</v>
      </c>
      <c r="K50" s="12">
        <v>7</v>
      </c>
      <c r="L50" s="12">
        <v>6</v>
      </c>
      <c r="M50" s="12">
        <v>6</v>
      </c>
      <c r="N50" s="12">
        <v>5</v>
      </c>
      <c r="O50" s="12">
        <v>5</v>
      </c>
      <c r="P50" s="30">
        <f>D50*D$11+E50*E$11+F50*F$11+G50*G$11+H50*H$11+I50*I$11+J50*J$11+K50*K$11+L50*L$11+M50*M$11+N$11*N50+O$11*O50</f>
        <v>1859</v>
      </c>
      <c r="Q50" s="140">
        <f>P53*1000/(MAX(P$21,P$29,P$37,P$45,P$53,P$61,P$69,P$77,P$85,P$93))</f>
        <v>972.78911564625855</v>
      </c>
      <c r="T50" s="11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30">
        <f>T50*T$11+U50*U$11+V50*V$11+W50*W$11+X50*X$11+Y50*Y$11+Z50*Z$11+AA50*AA$11+AB50*AB$11+AC50*AC$11+AD$11*AD50+AE$11*AE50</f>
        <v>0</v>
      </c>
      <c r="AG50" s="140">
        <f>AF53*1000/(MAX(AF$21,AF$29,AF$37,AF$45,AF$53,AF$61,AF$69,AF$77,AF$85,AF$93))</f>
        <v>0</v>
      </c>
    </row>
    <row r="51" spans="1:33" ht="12.75" customHeight="1" thickBot="1" x14ac:dyDescent="0.25">
      <c r="A51" s="131"/>
      <c r="B51" s="135"/>
      <c r="C51" s="136"/>
      <c r="D51" s="14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30">
        <f>D51*D$11+E51*E$11+F51*F$11+G51*G$11+H51*H$11+I51*I$11+J51*J$11+K51*K$11+L51*L$11+M51*M$11+N$11*N51+O$11*O51</f>
        <v>0</v>
      </c>
      <c r="Q51" s="141"/>
      <c r="T51" s="14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30">
        <f>T51*T$11+U51*U$11+V51*V$11+W51*W$11+X51*X$11+Y51*Y$11+Z51*Z$11+AA51*AA$11+AB51*AB$11+AC51*AC$11+AD$11*AD51+AE$11*AE51</f>
        <v>0</v>
      </c>
      <c r="AG51" s="141"/>
    </row>
    <row r="52" spans="1:33" ht="12.75" customHeight="1" thickBot="1" x14ac:dyDescent="0.25">
      <c r="A52" s="131"/>
      <c r="B52" s="42" t="s">
        <v>10</v>
      </c>
      <c r="C52" s="42" t="s">
        <v>93</v>
      </c>
      <c r="D52" s="14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30">
        <f>D52*D$11+E52*E$11+F52*F$11+G52*G$11+H52*H$11+I52*I$11+J52*J$11+K52*K$11+L52*L$11+M52*M$11+N$11*N52+O$11*O52</f>
        <v>0</v>
      </c>
      <c r="Q52" s="141"/>
      <c r="T52" s="14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30">
        <f>T52*T$11+U52*U$11+V52*V$11+W52*W$11+X52*X$11+Y52*Y$11+Z52*Z$11+AA52*AA$11+AB52*AB$11+AC52*AC$11+AD$11*AD52+AE$11*AE52</f>
        <v>0</v>
      </c>
      <c r="AG52" s="141"/>
    </row>
    <row r="53" spans="1:33" ht="15" customHeight="1" thickBot="1" x14ac:dyDescent="0.3">
      <c r="A53" s="132"/>
      <c r="B53" s="43">
        <f>Q46</f>
        <v>878.75477880939377</v>
      </c>
      <c r="C53" s="44">
        <f>Q50</f>
        <v>972.78911564625855</v>
      </c>
      <c r="D53" s="57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41">
        <f>P50+P51+P52</f>
        <v>1859</v>
      </c>
      <c r="Q53" s="142"/>
      <c r="T53" s="57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41">
        <f>AF50+AF51+AF52</f>
        <v>0</v>
      </c>
      <c r="AG53" s="142"/>
    </row>
    <row r="54" spans="1:33" ht="14.25" customHeight="1" x14ac:dyDescent="0.2">
      <c r="A54" s="130" t="str">
        <f>Clasifficación!A37</f>
        <v>I_6</v>
      </c>
      <c r="B54" s="133" t="str">
        <f>Clasifficación!B37</f>
        <v>LUIS A. ORTIZ</v>
      </c>
      <c r="C54" s="134"/>
      <c r="D54" s="45">
        <v>3</v>
      </c>
      <c r="E54" s="46">
        <v>4</v>
      </c>
      <c r="F54" s="46">
        <v>5</v>
      </c>
      <c r="G54" s="46">
        <v>6</v>
      </c>
      <c r="H54" s="46">
        <v>6</v>
      </c>
      <c r="I54" s="46">
        <v>6</v>
      </c>
      <c r="J54" s="46">
        <v>6</v>
      </c>
      <c r="K54" s="46">
        <v>6</v>
      </c>
      <c r="L54" s="46">
        <v>6</v>
      </c>
      <c r="M54" s="46">
        <v>6</v>
      </c>
      <c r="N54" s="46">
        <v>5</v>
      </c>
      <c r="O54" s="46">
        <v>5</v>
      </c>
      <c r="P54" s="29">
        <f>D54*D$10+E54*E$10+F54*F$10+G54*G$10+H54*H$10+I54*I$10+J54*J$10+K54*K$10+L54*L$10+M54*M$10+N$10*N54+O$10*O54</f>
        <v>1618</v>
      </c>
      <c r="Q54" s="137">
        <f>P57*1000/(MAX(P$17,P$25,P$33,P$41,P$49,P$57,P$65,P$73,P$81,P$89))</f>
        <v>883.67012561441834</v>
      </c>
      <c r="T54" s="45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29">
        <f>T54*T$10+U54*U$10+V54*V$10+W54*W$10+X54*X$10+Y54*Y$10+Z54*Z$10+AA54*AA$10+AB54*AB$10+AC54*AC$10+AD$10*AD54+AE$10*AE54</f>
        <v>0</v>
      </c>
      <c r="AG54" s="137">
        <f>AF57*1000/(MAX(AF$17,AF$25,AF$33,AF$41,AF$49,AF$57,AF$65,AF$73,AF$81,AF$89))</f>
        <v>0</v>
      </c>
    </row>
    <row r="55" spans="1:33" ht="12.75" customHeight="1" x14ac:dyDescent="0.2">
      <c r="A55" s="131"/>
      <c r="B55" s="135"/>
      <c r="C55" s="136"/>
      <c r="D55" s="47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30">
        <f>D55*D$10+E55*E$10+F55*F$10+G55*G$10+H55*H$10+I55*I$10+J55*J$10+K55*K$10+L55*L$10+M55*M$10+N$10*N55+O$10*O55</f>
        <v>0</v>
      </c>
      <c r="Q55" s="138"/>
      <c r="T55" s="47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30">
        <f>T55*T$10+U55*U$10+V55*V$10+W55*W$10+X55*X$10+Y55*Y$10+Z55*Z$10+AA55*AA$10+AB55*AB$10+AC55*AC$10+AD$10*AD55+AE$10*AE55</f>
        <v>0</v>
      </c>
      <c r="AG55" s="138"/>
    </row>
    <row r="56" spans="1:33" ht="12.75" customHeight="1" x14ac:dyDescent="0.2">
      <c r="A56" s="131"/>
      <c r="B56" s="135"/>
      <c r="C56" s="136"/>
      <c r="D56" s="47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30">
        <f>D56*D$10+E56*E$10+F56*F$10+G56*G$10+H56*H$10+I56*I$10+J56*J$10+K56*K$10+L56*L$10+M56*M$10+N$10*N56+O$10*O56</f>
        <v>0</v>
      </c>
      <c r="Q56" s="138"/>
      <c r="T56" s="47">
        <v>0</v>
      </c>
      <c r="U56" s="48">
        <v>0</v>
      </c>
      <c r="V56" s="48">
        <v>0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48">
        <v>0</v>
      </c>
      <c r="AC56" s="48">
        <v>0</v>
      </c>
      <c r="AD56" s="48">
        <v>0</v>
      </c>
      <c r="AE56" s="48">
        <v>0</v>
      </c>
      <c r="AF56" s="30">
        <f>T56*T$10+U56*U$10+V56*V$10+W56*W$10+X56*X$10+Y56*Y$10+Z56*Z$10+AA56*AA$10+AB56*AB$10+AC56*AC$10+AD$10*AD56+AE$10*AE56</f>
        <v>0</v>
      </c>
      <c r="AG56" s="138"/>
    </row>
    <row r="57" spans="1:33" ht="15" customHeight="1" thickBot="1" x14ac:dyDescent="0.3">
      <c r="A57" s="131"/>
      <c r="B57" s="135"/>
      <c r="C57" s="136"/>
      <c r="D57" s="57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6">
        <f>P54+P55+P56</f>
        <v>1618</v>
      </c>
      <c r="Q57" s="139"/>
      <c r="T57" s="57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6">
        <f>AF54+AF55+AF56</f>
        <v>0</v>
      </c>
      <c r="AG57" s="139"/>
    </row>
    <row r="58" spans="1:33" ht="14.25" customHeight="1" x14ac:dyDescent="0.2">
      <c r="A58" s="131"/>
      <c r="B58" s="135"/>
      <c r="C58" s="136"/>
      <c r="D58" s="11">
        <v>5</v>
      </c>
      <c r="E58" s="12">
        <v>7</v>
      </c>
      <c r="F58" s="12">
        <v>6</v>
      </c>
      <c r="G58" s="12">
        <v>7</v>
      </c>
      <c r="H58" s="12">
        <v>6</v>
      </c>
      <c r="I58" s="12">
        <v>3</v>
      </c>
      <c r="J58" s="12">
        <v>6</v>
      </c>
      <c r="K58" s="12">
        <v>6</v>
      </c>
      <c r="L58" s="12">
        <v>7</v>
      </c>
      <c r="M58" s="12">
        <v>6</v>
      </c>
      <c r="N58" s="12">
        <v>5</v>
      </c>
      <c r="O58" s="12">
        <v>5</v>
      </c>
      <c r="P58" s="30">
        <f>D58*D$11+E58*E$11+F58*F$11+G58*G$11+H58*H$11+I58*I$11+J58*J$11+K58*K$11+L58*L$11+M58*M$11+N$11*N58+O$11*O58</f>
        <v>1806</v>
      </c>
      <c r="Q58" s="140">
        <f>P61*1000/(MAX(P$21,P$29,P$37,P$45,P$53,P$61,P$69,P$77,P$85,P$93))</f>
        <v>945.05494505494505</v>
      </c>
      <c r="T58" s="11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30">
        <f>T58*T$11+U58*U$11+V58*V$11+W58*W$11+X58*X$11+Y58*Y$11+Z58*Z$11+AA58*AA$11+AB58*AB$11+AC58*AC$11+AD$11*AD58+AE$11*AE58</f>
        <v>0</v>
      </c>
      <c r="AG58" s="140">
        <f>AF61*1000/(MAX(AF$21,AF$29,AF$37,AF$45,AF$53,AF$61,AF$69,AF$77,AF$85,AF$93))</f>
        <v>0</v>
      </c>
    </row>
    <row r="59" spans="1:33" ht="12.75" customHeight="1" thickBot="1" x14ac:dyDescent="0.25">
      <c r="A59" s="131"/>
      <c r="B59" s="135"/>
      <c r="C59" s="136"/>
      <c r="D59" s="14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30">
        <f>D59*D$11+E59*E$11+F59*F$11+G59*G$11+H59*H$11+I59*I$11+J59*J$11+K59*K$11+L59*L$11+M59*M$11+N$11*N59+O$11*O59</f>
        <v>0</v>
      </c>
      <c r="Q59" s="141"/>
      <c r="T59" s="14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30">
        <f>T59*T$11+U59*U$11+V59*V$11+W59*W$11+X59*X$11+Y59*Y$11+Z59*Z$11+AA59*AA$11+AB59*AB$11+AC59*AC$11+AD$11*AD59+AE$11*AE59</f>
        <v>0</v>
      </c>
      <c r="AG59" s="141"/>
    </row>
    <row r="60" spans="1:33" ht="12.75" customHeight="1" thickBot="1" x14ac:dyDescent="0.25">
      <c r="A60" s="131"/>
      <c r="B60" s="42" t="s">
        <v>10</v>
      </c>
      <c r="C60" s="42" t="s">
        <v>93</v>
      </c>
      <c r="D60" s="14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30">
        <f>D60*D$11+E60*E$11+F60*F$11+G60*G$11+H60*H$11+I60*I$11+J60*J$11+K60*K$11+L60*L$11+M60*M$11+N$11*N60+O$11*O60</f>
        <v>0</v>
      </c>
      <c r="Q60" s="141"/>
      <c r="T60" s="14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30">
        <f>T60*T$11+U60*U$11+V60*V$11+W60*W$11+X60*X$11+Y60*Y$11+Z60*Z$11+AA60*AA$11+AB60*AB$11+AC60*AC$11+AD$11*AD60+AE$11*AE60</f>
        <v>0</v>
      </c>
      <c r="AG60" s="141"/>
    </row>
    <row r="61" spans="1:33" ht="15" customHeight="1" thickBot="1" x14ac:dyDescent="0.3">
      <c r="A61" s="132"/>
      <c r="B61" s="43">
        <f>Q54</f>
        <v>883.67012561441834</v>
      </c>
      <c r="C61" s="44">
        <f>Q58</f>
        <v>945.05494505494505</v>
      </c>
      <c r="D61" s="57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41">
        <f>P58+P59+P60</f>
        <v>1806</v>
      </c>
      <c r="Q61" s="142"/>
      <c r="T61" s="57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41">
        <f>AF58+AF59+AF60</f>
        <v>0</v>
      </c>
      <c r="AG61" s="142"/>
    </row>
    <row r="62" spans="1:33" ht="14.25" customHeight="1" x14ac:dyDescent="0.2">
      <c r="A62" s="130" t="str">
        <f>Clasifficación!A38</f>
        <v>I_7</v>
      </c>
      <c r="B62" s="133" t="str">
        <f>Clasifficación!B38</f>
        <v>MIGUEL ESQUER</v>
      </c>
      <c r="C62" s="134"/>
      <c r="D62" s="45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29">
        <f>D62*D$10+E62*E$10+F62*F$10+G62*G$10+H62*H$10+I62*I$10+J62*J$10+K62*K$10+L62*L$10+M62*M$10+N$10*N62+O$10*O62</f>
        <v>0</v>
      </c>
      <c r="Q62" s="137">
        <f>P65*1000/(MAX(P$17,P$25,P$33,P$41,P$49,P$57,P$65,P$73,P$81,P$89))</f>
        <v>0</v>
      </c>
      <c r="T62" s="45">
        <v>4</v>
      </c>
      <c r="U62" s="46">
        <v>4</v>
      </c>
      <c r="V62" s="46">
        <v>5</v>
      </c>
      <c r="W62" s="46">
        <v>4</v>
      </c>
      <c r="X62" s="46">
        <v>5</v>
      </c>
      <c r="Y62" s="46">
        <v>0</v>
      </c>
      <c r="Z62" s="46">
        <v>0</v>
      </c>
      <c r="AA62" s="46">
        <v>5</v>
      </c>
      <c r="AB62" s="46">
        <v>4</v>
      </c>
      <c r="AC62" s="46">
        <v>4</v>
      </c>
      <c r="AD62" s="46">
        <v>5</v>
      </c>
      <c r="AE62" s="46">
        <v>5</v>
      </c>
      <c r="AF62" s="29">
        <f>T62*T$10+U62*U$10+V62*V$10+W62*W$10+X62*X$10+Y62*Y$10+Z62*Z$10+AA62*AA$10+AB62*AB$10+AC62*AC$10+AD$10*AD62+AE$10*AE62</f>
        <v>1051</v>
      </c>
      <c r="AG62" s="137">
        <f>AF65*1000/(MAX(AF$17,AF$25,AF$33,AF$41,AF$49,AF$57,AF$65,AF$73,AF$81,AF$89))</f>
        <v>622.63033175355451</v>
      </c>
    </row>
    <row r="63" spans="1:33" ht="12.75" customHeight="1" x14ac:dyDescent="0.2">
      <c r="A63" s="131"/>
      <c r="B63" s="135"/>
      <c r="C63" s="136"/>
      <c r="D63" s="47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30">
        <f>D63*D$10+E63*E$10+F63*F$10+G63*G$10+H63*H$10+I63*I$10+J63*J$10+K63*K$10+L63*L$10+M63*M$10+N$10*N63+O$10*O63</f>
        <v>0</v>
      </c>
      <c r="Q63" s="138"/>
      <c r="T63" s="47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30">
        <f>T63*T$10+U63*U$10+V63*V$10+W63*W$10+X63*X$10+Y63*Y$10+Z63*Z$10+AA63*AA$10+AB63*AB$10+AC63*AC$10+AD$10*AD63+AE$10*AE63</f>
        <v>0</v>
      </c>
      <c r="AG63" s="138"/>
    </row>
    <row r="64" spans="1:33" ht="12.75" customHeight="1" x14ac:dyDescent="0.2">
      <c r="A64" s="131"/>
      <c r="B64" s="135"/>
      <c r="C64" s="136"/>
      <c r="D64" s="47"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30">
        <f>D64*D$10+E64*E$10+F64*F$10+G64*G$10+H64*H$10+I64*I$10+J64*J$10+K64*K$10+L64*L$10+M64*M$10+N$10*N64+O$10*O64</f>
        <v>0</v>
      </c>
      <c r="Q64" s="138"/>
      <c r="T64" s="47">
        <v>0</v>
      </c>
      <c r="U64" s="48">
        <v>0</v>
      </c>
      <c r="V64" s="48">
        <v>0</v>
      </c>
      <c r="W64" s="48">
        <v>0</v>
      </c>
      <c r="X64" s="48">
        <v>0</v>
      </c>
      <c r="Y64" s="48">
        <v>0</v>
      </c>
      <c r="Z64" s="48">
        <v>0</v>
      </c>
      <c r="AA64" s="48">
        <v>0</v>
      </c>
      <c r="AB64" s="48">
        <v>0</v>
      </c>
      <c r="AC64" s="48">
        <v>0</v>
      </c>
      <c r="AD64" s="48">
        <v>0</v>
      </c>
      <c r="AE64" s="48">
        <v>0</v>
      </c>
      <c r="AF64" s="30">
        <f>T64*T$10+U64*U$10+V64*V$10+W64*W$10+X64*X$10+Y64*Y$10+Z64*Z$10+AA64*AA$10+AB64*AB$10+AC64*AC$10+AD$10*AD64+AE$10*AE64</f>
        <v>0</v>
      </c>
      <c r="AG64" s="138"/>
    </row>
    <row r="65" spans="1:36" ht="15" customHeight="1" thickBot="1" x14ac:dyDescent="0.3">
      <c r="A65" s="131"/>
      <c r="B65" s="135"/>
      <c r="C65" s="136"/>
      <c r="D65" s="57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6">
        <f>P62+P63+P64</f>
        <v>0</v>
      </c>
      <c r="Q65" s="139"/>
      <c r="T65" s="57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6">
        <f>AF62+AF63+AF64</f>
        <v>1051</v>
      </c>
      <c r="AG65" s="139"/>
      <c r="AJ65">
        <f>0.4*AG62+0.6*AG66</f>
        <v>849.05213270142178</v>
      </c>
    </row>
    <row r="66" spans="1:36" ht="14.25" customHeight="1" x14ac:dyDescent="0.2">
      <c r="A66" s="131"/>
      <c r="B66" s="135"/>
      <c r="C66" s="136"/>
      <c r="D66" s="11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30">
        <f>D66*D$11+E66*E$11+F66*F$11+G66*G$11+H66*H$11+I66*I$11+J66*J$11+K66*K$11+L66*L$11+M66*M$11+N$11*N66+O$11*O66</f>
        <v>0</v>
      </c>
      <c r="Q66" s="140">
        <f>P69*1000/(MAX(P$21,P$29,P$37,P$45,P$53,P$61,P$69,P$77,P$85,P$93))</f>
        <v>0</v>
      </c>
      <c r="T66" s="11">
        <v>4</v>
      </c>
      <c r="U66" s="12">
        <v>5</v>
      </c>
      <c r="V66" s="12">
        <v>5</v>
      </c>
      <c r="W66" s="12">
        <v>3</v>
      </c>
      <c r="X66" s="12">
        <v>3</v>
      </c>
      <c r="Y66" s="12">
        <v>2</v>
      </c>
      <c r="Z66" s="12">
        <v>4</v>
      </c>
      <c r="AA66" s="12">
        <v>4</v>
      </c>
      <c r="AB66" s="12">
        <v>4</v>
      </c>
      <c r="AC66" s="12">
        <v>5</v>
      </c>
      <c r="AD66" s="12">
        <v>5</v>
      </c>
      <c r="AE66" s="12">
        <v>5</v>
      </c>
      <c r="AF66" s="30">
        <f>T66*T$11+U66*U$11+V66*V$11+W66*W$11+X66*X$11+Y66*Y$11+Z66*Z$11+AA66*AA$11+AB66*AB$11+AC66*AC$11+AD$11*AD66+AE$11*AE66</f>
        <v>1496</v>
      </c>
      <c r="AG66" s="140">
        <f>AF69*1000/(MAX(AF$21,AF$29,AF$37,AF$45,AF$53,AF$61,AF$69,AF$77,AF$85,AF$93))</f>
        <v>1000</v>
      </c>
    </row>
    <row r="67" spans="1:36" ht="12.75" customHeight="1" thickBot="1" x14ac:dyDescent="0.25">
      <c r="A67" s="131"/>
      <c r="B67" s="135"/>
      <c r="C67" s="136"/>
      <c r="D67" s="14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30">
        <f>D67*D$11+E67*E$11+F67*F$11+G67*G$11+H67*H$11+I67*I$11+J67*J$11+K67*K$11+L67*L$11+M67*M$11+N$11*N67+O$11*O67</f>
        <v>0</v>
      </c>
      <c r="Q67" s="141"/>
      <c r="T67" s="14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30">
        <f>T67*T$11+U67*U$11+V67*V$11+W67*W$11+X67*X$11+Y67*Y$11+Z67*Z$11+AA67*AA$11+AB67*AB$11+AC67*AC$11+AD$11*AD67+AE$11*AE67</f>
        <v>0</v>
      </c>
      <c r="AG67" s="141"/>
    </row>
    <row r="68" spans="1:36" ht="12.75" customHeight="1" thickBot="1" x14ac:dyDescent="0.25">
      <c r="A68" s="131"/>
      <c r="B68" s="42" t="s">
        <v>10</v>
      </c>
      <c r="C68" s="42" t="s">
        <v>93</v>
      </c>
      <c r="D68" s="14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30">
        <f>D68*D$11+E68*E$11+F68*F$11+G68*G$11+H68*H$11+I68*I$11+J68*J$11+K68*K$11+L68*L$11+M68*M$11+N$11*N68+O$11*O68</f>
        <v>0</v>
      </c>
      <c r="Q68" s="141"/>
      <c r="T68" s="14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30">
        <f>T68*T$11+U68*U$11+V68*V$11+W68*W$11+X68*X$11+Y68*Y$11+Z68*Z$11+AA68*AA$11+AB68*AB$11+AC68*AC$11+AD$11*AD68+AE$11*AE68</f>
        <v>0</v>
      </c>
      <c r="AG68" s="141"/>
    </row>
    <row r="69" spans="1:36" ht="15" customHeight="1" thickBot="1" x14ac:dyDescent="0.3">
      <c r="A69" s="132"/>
      <c r="B69" s="43">
        <f>Q62</f>
        <v>0</v>
      </c>
      <c r="C69" s="44">
        <f>Q66</f>
        <v>0</v>
      </c>
      <c r="D69" s="57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41">
        <f>P66+P67+P68</f>
        <v>0</v>
      </c>
      <c r="Q69" s="142"/>
      <c r="T69" s="57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41">
        <f>AF66+AF67+AF68</f>
        <v>1496</v>
      </c>
      <c r="AG69" s="142"/>
    </row>
    <row r="70" spans="1:36" ht="14.25" customHeight="1" x14ac:dyDescent="0.2">
      <c r="A70" s="130" t="str">
        <f>Clasifficación!A39</f>
        <v>I_8</v>
      </c>
      <c r="B70" s="133" t="str">
        <f>Clasifficación!B39</f>
        <v>PILOTO</v>
      </c>
      <c r="C70" s="134"/>
      <c r="D70" s="45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29">
        <f>D70*D$10+E70*E$10+F70*F$10+G70*G$10+H70*H$10+I70*I$10+J70*J$10+K70*K$10+L70*L$10+M70*M$10+N$10*N70+O$10*O70</f>
        <v>0</v>
      </c>
      <c r="Q70" s="137">
        <f>P73*1000/(MAX(P$17,P$25,P$33,P$41,P$49,P$57,P$65,P$73,P$81,P$89))</f>
        <v>0</v>
      </c>
      <c r="T70" s="45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0</v>
      </c>
      <c r="AE70" s="46">
        <v>0</v>
      </c>
      <c r="AF70" s="29">
        <f>T70*T$10+U70*U$10+V70*V$10+W70*W$10+X70*X$10+Y70*Y$10+Z70*Z$10+AA70*AA$10+AB70*AB$10+AC70*AC$10+AD$10*AD70+AE$10*AE70</f>
        <v>0</v>
      </c>
      <c r="AG70" s="137">
        <f>AF73*1000/(MAX(AF$17,AF$25,AF$33,AF$41,AF$49,AF$57,AF$65,AF$73,AF$81,AF$89))</f>
        <v>0</v>
      </c>
    </row>
    <row r="71" spans="1:36" ht="12.75" customHeight="1" x14ac:dyDescent="0.2">
      <c r="A71" s="131"/>
      <c r="B71" s="135"/>
      <c r="C71" s="136"/>
      <c r="D71" s="47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30">
        <f>D71*D$10+E71*E$10+F71*F$10+G71*G$10+H71*H$10+I71*I$10+J71*J$10+K71*K$10+L71*L$10+M71*M$10+N$10*N71+O$10*O71</f>
        <v>0</v>
      </c>
      <c r="Q71" s="138"/>
      <c r="T71" s="47">
        <v>0</v>
      </c>
      <c r="U71" s="48">
        <v>0</v>
      </c>
      <c r="V71" s="48">
        <v>0</v>
      </c>
      <c r="W71" s="48">
        <v>0</v>
      </c>
      <c r="X71" s="48">
        <v>0</v>
      </c>
      <c r="Y71" s="48">
        <v>0</v>
      </c>
      <c r="Z71" s="48">
        <v>0</v>
      </c>
      <c r="AA71" s="48">
        <v>0</v>
      </c>
      <c r="AB71" s="48">
        <v>0</v>
      </c>
      <c r="AC71" s="48">
        <v>0</v>
      </c>
      <c r="AD71" s="48">
        <v>0</v>
      </c>
      <c r="AE71" s="48">
        <v>0</v>
      </c>
      <c r="AF71" s="30">
        <f>T71*T$10+U71*U$10+V71*V$10+W71*W$10+X71*X$10+Y71*Y$10+Z71*Z$10+AA71*AA$10+AB71*AB$10+AC71*AC$10+AD$10*AD71+AE$10*AE71</f>
        <v>0</v>
      </c>
      <c r="AG71" s="138"/>
    </row>
    <row r="72" spans="1:36" ht="12.75" customHeight="1" x14ac:dyDescent="0.2">
      <c r="A72" s="131"/>
      <c r="B72" s="135"/>
      <c r="C72" s="136"/>
      <c r="D72" s="47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30">
        <f>D72*D$10+E72*E$10+F72*F$10+G72*G$10+H72*H$10+I72*I$10+J72*J$10+K72*K$10+L72*L$10+M72*M$10+N$10*N72+O$10*O72</f>
        <v>0</v>
      </c>
      <c r="Q72" s="138"/>
      <c r="T72" s="47">
        <v>0</v>
      </c>
      <c r="U72" s="48">
        <v>0</v>
      </c>
      <c r="V72" s="48">
        <v>0</v>
      </c>
      <c r="W72" s="48">
        <v>0</v>
      </c>
      <c r="X72" s="48">
        <v>0</v>
      </c>
      <c r="Y72" s="48">
        <v>0</v>
      </c>
      <c r="Z72" s="48">
        <v>0</v>
      </c>
      <c r="AA72" s="48">
        <v>0</v>
      </c>
      <c r="AB72" s="48">
        <v>0</v>
      </c>
      <c r="AC72" s="48">
        <v>0</v>
      </c>
      <c r="AD72" s="48">
        <v>0</v>
      </c>
      <c r="AE72" s="48">
        <v>0</v>
      </c>
      <c r="AF72" s="30">
        <f>T72*T$10+U72*U$10+V72*V$10+W72*W$10+X72*X$10+Y72*Y$10+Z72*Z$10+AA72*AA$10+AB72*AB$10+AC72*AC$10+AD$10*AD72+AE$10*AE72</f>
        <v>0</v>
      </c>
      <c r="AG72" s="138"/>
    </row>
    <row r="73" spans="1:36" ht="15" customHeight="1" thickBot="1" x14ac:dyDescent="0.3">
      <c r="A73" s="131"/>
      <c r="B73" s="135"/>
      <c r="C73" s="136"/>
      <c r="D73" s="57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6">
        <f>P70+P71+P72</f>
        <v>0</v>
      </c>
      <c r="Q73" s="139"/>
      <c r="T73" s="57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6">
        <f>AF70+AF71+AF72</f>
        <v>0</v>
      </c>
      <c r="AG73" s="139"/>
    </row>
    <row r="74" spans="1:36" ht="14.25" customHeight="1" x14ac:dyDescent="0.2">
      <c r="A74" s="131"/>
      <c r="B74" s="135"/>
      <c r="C74" s="136"/>
      <c r="D74" s="11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30">
        <f>D74*D$11+E74*E$11+F74*F$11+G74*G$11+H74*H$11+I74*I$11+J74*J$11+K74*K$11+L74*L$11+M74*M$11+N$11*N74+O$11*O74</f>
        <v>0</v>
      </c>
      <c r="Q74" s="140">
        <f>P77*1000/(MAX(P$21,P$29,P$37,P$45,P$53,P$61,P$69,P$77,P$85,P$93))</f>
        <v>0</v>
      </c>
      <c r="T74" s="11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30">
        <f>T74*T$11+U74*U$11+V74*V$11+W74*W$11+X74*X$11+Y74*Y$11+Z74*Z$11+AA74*AA$11+AB74*AB$11+AC74*AC$11+AD$11*AD74+AE$11*AE74</f>
        <v>0</v>
      </c>
      <c r="AG74" s="140">
        <f>AF77*1000/(MAX(AF$21,AF$29,AF$37,AF$45,AF$53,AF$61,AF$69,AF$77,AF$85,AF$93))</f>
        <v>0</v>
      </c>
    </row>
    <row r="75" spans="1:36" ht="12.75" customHeight="1" thickBot="1" x14ac:dyDescent="0.25">
      <c r="A75" s="131"/>
      <c r="B75" s="135"/>
      <c r="C75" s="136"/>
      <c r="D75" s="14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30">
        <f>D75*D$11+E75*E$11+F75*F$11+G75*G$11+H75*H$11+I75*I$11+J75*J$11+K75*K$11+L75*L$11+M75*M$11+N$11*N75+O$11*O75</f>
        <v>0</v>
      </c>
      <c r="Q75" s="141"/>
      <c r="T75" s="14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30">
        <f>T75*T$11+U75*U$11+V75*V$11+W75*W$11+X75*X$11+Y75*Y$11+Z75*Z$11+AA75*AA$11+AB75*AB$11+AC75*AC$11+AD$11*AD75+AE$11*AE75</f>
        <v>0</v>
      </c>
      <c r="AG75" s="141"/>
    </row>
    <row r="76" spans="1:36" ht="12.75" customHeight="1" thickBot="1" x14ac:dyDescent="0.25">
      <c r="A76" s="131"/>
      <c r="B76" s="42" t="s">
        <v>10</v>
      </c>
      <c r="C76" s="42" t="s">
        <v>93</v>
      </c>
      <c r="D76" s="14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30">
        <f>D76*D$11+E76*E$11+F76*F$11+G76*G$11+H76*H$11+I76*I$11+J76*J$11+K76*K$11+L76*L$11+M76*M$11+N$11*N76+O$11*O76</f>
        <v>0</v>
      </c>
      <c r="Q76" s="141"/>
      <c r="T76" s="14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30">
        <f>T76*T$11+U76*U$11+V76*V$11+W76*W$11+X76*X$11+Y76*Y$11+Z76*Z$11+AA76*AA$11+AB76*AB$11+AC76*AC$11+AD$11*AD76+AE$11*AE76</f>
        <v>0</v>
      </c>
      <c r="AG76" s="141"/>
    </row>
    <row r="77" spans="1:36" ht="15" customHeight="1" thickBot="1" x14ac:dyDescent="0.3">
      <c r="A77" s="132"/>
      <c r="B77" s="43">
        <f>Q70</f>
        <v>0</v>
      </c>
      <c r="C77" s="44">
        <f>Q74</f>
        <v>0</v>
      </c>
      <c r="D77" s="57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41">
        <f>P74+P75+P76</f>
        <v>0</v>
      </c>
      <c r="Q77" s="142"/>
      <c r="T77" s="57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41">
        <f>AF74+AF75+AF76</f>
        <v>0</v>
      </c>
      <c r="AG77" s="142"/>
    </row>
    <row r="78" spans="1:36" ht="14.25" customHeight="1" x14ac:dyDescent="0.2">
      <c r="A78" s="130" t="str">
        <f>Clasifficación!A40</f>
        <v>I_9</v>
      </c>
      <c r="B78" s="133" t="str">
        <f>Clasifficación!B40</f>
        <v>PILOTO</v>
      </c>
      <c r="C78" s="134"/>
      <c r="D78" s="45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29">
        <f>D78*D$10+E78*E$10+F78*F$10+G78*G$10+H78*H$10+I78*I$10+J78*J$10+K78*K$10+L78*L$10+M78*M$10+N$10*N78+O$10*O78</f>
        <v>0</v>
      </c>
      <c r="Q78" s="137">
        <f>P81*1000/(MAX(P$17,P$25,P$33,P$41,P$49,P$57,P$65,P$73,P$81,P$89))</f>
        <v>0</v>
      </c>
      <c r="T78" s="45">
        <v>0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6">
        <v>0</v>
      </c>
      <c r="AD78" s="46">
        <v>0</v>
      </c>
      <c r="AE78" s="46">
        <v>0</v>
      </c>
      <c r="AF78" s="29">
        <f>T78*T$10+U78*U$10+V78*V$10+W78*W$10+X78*X$10+Y78*Y$10+Z78*Z$10+AA78*AA$10+AB78*AB$10+AC78*AC$10+AD$10*AD78+AE$10*AE78</f>
        <v>0</v>
      </c>
      <c r="AG78" s="137">
        <f>AF81*1000/(MAX(AF$17,AF$25,AF$33,AF$41,AF$49,AF$57,AF$65,AF$73,AF$81,AF$89))</f>
        <v>0</v>
      </c>
    </row>
    <row r="79" spans="1:36" ht="12.75" customHeight="1" x14ac:dyDescent="0.2">
      <c r="A79" s="131"/>
      <c r="B79" s="135"/>
      <c r="C79" s="136"/>
      <c r="D79" s="47">
        <v>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30">
        <f>D79*D$10+E79*E$10+F79*F$10+G79*G$10+H79*H$10+I79*I$10+J79*J$10+K79*K$10+L79*L$10+M79*M$10+N$10*N79+O$10*O79</f>
        <v>0</v>
      </c>
      <c r="Q79" s="138"/>
      <c r="T79" s="47">
        <v>0</v>
      </c>
      <c r="U79" s="48">
        <v>0</v>
      </c>
      <c r="V79" s="48">
        <v>0</v>
      </c>
      <c r="W79" s="48">
        <v>0</v>
      </c>
      <c r="X79" s="48">
        <v>0</v>
      </c>
      <c r="Y79" s="48">
        <v>0</v>
      </c>
      <c r="Z79" s="48">
        <v>0</v>
      </c>
      <c r="AA79" s="48">
        <v>0</v>
      </c>
      <c r="AB79" s="48">
        <v>0</v>
      </c>
      <c r="AC79" s="48">
        <v>0</v>
      </c>
      <c r="AD79" s="48">
        <v>0</v>
      </c>
      <c r="AE79" s="48">
        <v>0</v>
      </c>
      <c r="AF79" s="30">
        <f>T79*T$10+U79*U$10+V79*V$10+W79*W$10+X79*X$10+Y79*Y$10+Z79*Z$10+AA79*AA$10+AB79*AB$10+AC79*AC$10+AD$10*AD79+AE$10*AE79</f>
        <v>0</v>
      </c>
      <c r="AG79" s="138"/>
    </row>
    <row r="80" spans="1:36" ht="12.75" customHeight="1" x14ac:dyDescent="0.2">
      <c r="A80" s="131"/>
      <c r="B80" s="135"/>
      <c r="C80" s="136"/>
      <c r="D80" s="47">
        <v>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30">
        <f>D80*D$10+E80*E$10+F80*F$10+G80*G$10+H80*H$10+I80*I$10+J80*J$10+K80*K$10+L80*L$10+M80*M$10+N$10*N80+O$10*O80</f>
        <v>0</v>
      </c>
      <c r="Q80" s="138"/>
      <c r="T80" s="47">
        <v>0</v>
      </c>
      <c r="U80" s="48">
        <v>0</v>
      </c>
      <c r="V80" s="48">
        <v>0</v>
      </c>
      <c r="W80" s="48">
        <v>0</v>
      </c>
      <c r="X80" s="48">
        <v>0</v>
      </c>
      <c r="Y80" s="48">
        <v>0</v>
      </c>
      <c r="Z80" s="48">
        <v>0</v>
      </c>
      <c r="AA80" s="48">
        <v>0</v>
      </c>
      <c r="AB80" s="48">
        <v>0</v>
      </c>
      <c r="AC80" s="48">
        <v>0</v>
      </c>
      <c r="AD80" s="48">
        <v>0</v>
      </c>
      <c r="AE80" s="48">
        <v>0</v>
      </c>
      <c r="AF80" s="30">
        <f>T80*T$10+U80*U$10+V80*V$10+W80*W$10+X80*X$10+Y80*Y$10+Z80*Z$10+AA80*AA$10+AB80*AB$10+AC80*AC$10+AD$10*AD80+AE$10*AE80</f>
        <v>0</v>
      </c>
      <c r="AG80" s="138"/>
    </row>
    <row r="81" spans="1:33" ht="15" customHeight="1" thickBot="1" x14ac:dyDescent="0.3">
      <c r="A81" s="131"/>
      <c r="B81" s="135"/>
      <c r="C81" s="136"/>
      <c r="D81" s="57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6">
        <f>P78+P79+P80</f>
        <v>0</v>
      </c>
      <c r="Q81" s="139"/>
      <c r="T81" s="57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6">
        <f>AF78+AF79+AF80</f>
        <v>0</v>
      </c>
      <c r="AG81" s="139"/>
    </row>
    <row r="82" spans="1:33" ht="14.25" customHeight="1" x14ac:dyDescent="0.2">
      <c r="A82" s="131"/>
      <c r="B82" s="135"/>
      <c r="C82" s="136"/>
      <c r="D82" s="11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30">
        <f>D82*D$11+E82*E$11+F82*F$11+G82*G$11+H82*H$11+I82*I$11+J82*J$11+K82*K$11+L82*L$11+M82*M$11+N$11*N82+O$11*O82</f>
        <v>0</v>
      </c>
      <c r="Q82" s="140">
        <f>P85*1000/(MAX(P$21,P$29,P$37,P$45,P$53,P$61,P$69,P$77,P$85,P$93))</f>
        <v>0</v>
      </c>
      <c r="T82" s="11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30">
        <f>T82*T$11+U82*U$11+V82*V$11+W82*W$11+X82*X$11+Y82*Y$11+Z82*Z$11+AA82*AA$11+AB82*AB$11+AC82*AC$11+AD$11*AD82+AE$11*AE82</f>
        <v>0</v>
      </c>
      <c r="AG82" s="140">
        <f>AF85*1000/(MAX(AF$21,AF$29,AF$37,AF$45,AF$53,AF$61,AF$69,AF$77,AF$85,AF$93))</f>
        <v>0</v>
      </c>
    </row>
    <row r="83" spans="1:33" ht="12.75" customHeight="1" thickBot="1" x14ac:dyDescent="0.25">
      <c r="A83" s="131"/>
      <c r="B83" s="135"/>
      <c r="C83" s="136"/>
      <c r="D83" s="14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30">
        <f>D83*D$11+E83*E$11+F83*F$11+G83*G$11+H83*H$11+I83*I$11+J83*J$11+K83*K$11+L83*L$11+M83*M$11+N$11*N83+O$11*O83</f>
        <v>0</v>
      </c>
      <c r="Q83" s="141"/>
      <c r="T83" s="14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30">
        <f>T83*T$11+U83*U$11+V83*V$11+W83*W$11+X83*X$11+Y83*Y$11+Z83*Z$11+AA83*AA$11+AB83*AB$11+AC83*AC$11+AD$11*AD83+AE$11*AE83</f>
        <v>0</v>
      </c>
      <c r="AG83" s="141"/>
    </row>
    <row r="84" spans="1:33" ht="12.75" customHeight="1" thickBot="1" x14ac:dyDescent="0.25">
      <c r="A84" s="131"/>
      <c r="B84" s="42" t="s">
        <v>10</v>
      </c>
      <c r="C84" s="42" t="s">
        <v>93</v>
      </c>
      <c r="D84" s="14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30">
        <f>D84*D$11+E84*E$11+F84*F$11+G84*G$11+H84*H$11+I84*I$11+J84*J$11+K84*K$11+L84*L$11+M84*M$11+N$11*N84+O$11*O84</f>
        <v>0</v>
      </c>
      <c r="Q84" s="141"/>
      <c r="T84" s="14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30">
        <f>T84*T$11+U84*U$11+V84*V$11+W84*W$11+X84*X$11+Y84*Y$11+Z84*Z$11+AA84*AA$11+AB84*AB$11+AC84*AC$11+AD$11*AD84+AE$11*AE84</f>
        <v>0</v>
      </c>
      <c r="AG84" s="141"/>
    </row>
    <row r="85" spans="1:33" ht="15" customHeight="1" thickBot="1" x14ac:dyDescent="0.3">
      <c r="A85" s="132"/>
      <c r="B85" s="43">
        <f>Q78</f>
        <v>0</v>
      </c>
      <c r="C85" s="44">
        <f>Q82</f>
        <v>0</v>
      </c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41">
        <f>P82+P83+P84</f>
        <v>0</v>
      </c>
      <c r="Q85" s="142"/>
      <c r="T85" s="57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41">
        <f>AF82+AF83+AF84</f>
        <v>0</v>
      </c>
      <c r="AG85" s="142"/>
    </row>
    <row r="86" spans="1:33" ht="14.25" customHeight="1" x14ac:dyDescent="0.2">
      <c r="A86" s="130" t="str">
        <f>Clasifficación!A41</f>
        <v>I_10</v>
      </c>
      <c r="B86" s="133" t="str">
        <f>Clasifficación!B41</f>
        <v>PILOTO</v>
      </c>
      <c r="C86" s="134"/>
      <c r="D86" s="45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29">
        <f>D86*D$10+E86*E$10+F86*F$10+G86*G$10+H86*H$10+I86*I$10+J86*J$10+K86*K$10+L86*L$10+M86*M$10+N$10*N86+O$10*O86</f>
        <v>0</v>
      </c>
      <c r="Q86" s="137">
        <f>P89*1000/(MAX(P$17,P$25,P$33,P$41,P$49,P$57,P$65,P$73,P$81,P$89))</f>
        <v>0</v>
      </c>
      <c r="T86" s="45">
        <v>0</v>
      </c>
      <c r="U86" s="46">
        <v>0</v>
      </c>
      <c r="V86" s="46">
        <v>0</v>
      </c>
      <c r="W86" s="46">
        <v>0</v>
      </c>
      <c r="X86" s="46">
        <v>0</v>
      </c>
      <c r="Y86" s="46">
        <v>0</v>
      </c>
      <c r="Z86" s="46">
        <v>0</v>
      </c>
      <c r="AA86" s="46">
        <v>0</v>
      </c>
      <c r="AB86" s="46">
        <v>0</v>
      </c>
      <c r="AC86" s="46">
        <v>0</v>
      </c>
      <c r="AD86" s="46">
        <v>0</v>
      </c>
      <c r="AE86" s="46">
        <v>0</v>
      </c>
      <c r="AF86" s="29">
        <f>T86*T$10+U86*U$10+V86*V$10+W86*W$10+X86*X$10+Y86*Y$10+Z86*Z$10+AA86*AA$10+AB86*AB$10+AC86*AC$10+AD$10*AD86+AE$10*AE86</f>
        <v>0</v>
      </c>
      <c r="AG86" s="137">
        <f>AF89*1000/(MAX(AF$17,AF$25,AF$33,AF$41,AF$49,AF$57,AF$65,AF$73,AF$81,AF$89))</f>
        <v>0</v>
      </c>
    </row>
    <row r="87" spans="1:33" ht="12.75" customHeight="1" x14ac:dyDescent="0.2">
      <c r="A87" s="131"/>
      <c r="B87" s="135"/>
      <c r="C87" s="136"/>
      <c r="D87" s="47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30">
        <f>D87*D$10+E87*E$10+F87*F$10+G87*G$10+H87*H$10+I87*I$10+J87*J$10+K87*K$10+L87*L$10+M87*M$10+N$10*N87+O$10*O87</f>
        <v>0</v>
      </c>
      <c r="Q87" s="138"/>
      <c r="T87" s="47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8">
        <v>0</v>
      </c>
      <c r="AB87" s="48">
        <v>0</v>
      </c>
      <c r="AC87" s="48">
        <v>0</v>
      </c>
      <c r="AD87" s="48">
        <v>0</v>
      </c>
      <c r="AE87" s="48">
        <v>0</v>
      </c>
      <c r="AF87" s="30">
        <f>T87*T$10+U87*U$10+V87*V$10+W87*W$10+X87*X$10+Y87*Y$10+Z87*Z$10+AA87*AA$10+AB87*AB$10+AC87*AC$10+AD$10*AD87+AE$10*AE87</f>
        <v>0</v>
      </c>
      <c r="AG87" s="138"/>
    </row>
    <row r="88" spans="1:33" ht="12.75" customHeight="1" x14ac:dyDescent="0.2">
      <c r="A88" s="131"/>
      <c r="B88" s="135"/>
      <c r="C88" s="136"/>
      <c r="D88" s="47">
        <v>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30">
        <f>D88*D$10+E88*E$10+F88*F$10+G88*G$10+H88*H$10+I88*I$10+J88*J$10+K88*K$10+L88*L$10+M88*M$10+N$10*N88+O$10*O88</f>
        <v>0</v>
      </c>
      <c r="Q88" s="138"/>
      <c r="T88" s="47">
        <v>0</v>
      </c>
      <c r="U88" s="48">
        <v>0</v>
      </c>
      <c r="V88" s="48">
        <v>0</v>
      </c>
      <c r="W88" s="48">
        <v>0</v>
      </c>
      <c r="X88" s="48">
        <v>0</v>
      </c>
      <c r="Y88" s="48">
        <v>0</v>
      </c>
      <c r="Z88" s="48">
        <v>0</v>
      </c>
      <c r="AA88" s="48">
        <v>0</v>
      </c>
      <c r="AB88" s="48">
        <v>0</v>
      </c>
      <c r="AC88" s="48">
        <v>0</v>
      </c>
      <c r="AD88" s="48">
        <v>0</v>
      </c>
      <c r="AE88" s="48">
        <v>0</v>
      </c>
      <c r="AF88" s="30">
        <f>T88*T$10+U88*U$10+V88*V$10+W88*W$10+X88*X$10+Y88*Y$10+Z88*Z$10+AA88*AA$10+AB88*AB$10+AC88*AC$10+AD$10*AD88+AE$10*AE88</f>
        <v>0</v>
      </c>
      <c r="AG88" s="138"/>
    </row>
    <row r="89" spans="1:33" ht="15" customHeight="1" thickBot="1" x14ac:dyDescent="0.3">
      <c r="A89" s="131"/>
      <c r="B89" s="135"/>
      <c r="C89" s="136"/>
      <c r="D89" s="57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6">
        <f>P86+P87+P88</f>
        <v>0</v>
      </c>
      <c r="Q89" s="139"/>
      <c r="T89" s="57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6">
        <f>AF86+AF87+AF88</f>
        <v>0</v>
      </c>
      <c r="AG89" s="139"/>
    </row>
    <row r="90" spans="1:33" ht="14.25" customHeight="1" x14ac:dyDescent="0.2">
      <c r="A90" s="131"/>
      <c r="B90" s="135"/>
      <c r="C90" s="136"/>
      <c r="D90" s="11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30">
        <f>D90*D$11+E90*E$11+F90*F$11+G90*G$11+H90*H$11+I90*I$11+J90*J$11+K90*K$11+L90*L$11+M90*M$11+N$11*N90+O$11*O90</f>
        <v>0</v>
      </c>
      <c r="Q90" s="140">
        <f>P93*1000/(MAX(P$21,P$29,P$37,P$45,P$53,P$61,P$69,P$77,P$85,P$93))</f>
        <v>0</v>
      </c>
      <c r="T90" s="11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30">
        <f>T90*T$11+U90*U$11+V90*V$11+W90*W$11+X90*X$11+Y90*Y$11+Z90*Z$11+AA90*AA$11+AB90*AB$11+AC90*AC$11+AD$11*AD90+AE$11*AE90</f>
        <v>0</v>
      </c>
      <c r="AG90" s="140">
        <f>AF93*1000/(MAX(AF$21,AF$29,AF$37,AF$45,AF$53,AF$61,AF$69,AF$77,AF$85,AF$93))</f>
        <v>0</v>
      </c>
    </row>
    <row r="91" spans="1:33" ht="12.75" customHeight="1" thickBot="1" x14ac:dyDescent="0.25">
      <c r="A91" s="131"/>
      <c r="B91" s="135"/>
      <c r="C91" s="136"/>
      <c r="D91" s="14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30">
        <f>D91*D$11+E91*E$11+F91*F$11+G91*G$11+H91*H$11+I91*I$11+J91*J$11+K91*K$11+L91*L$11+M91*M$11+N$11*N91+O$11*O91</f>
        <v>0</v>
      </c>
      <c r="Q91" s="141"/>
      <c r="T91" s="14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30">
        <f>T91*T$11+U91*U$11+V91*V$11+W91*W$11+X91*X$11+Y91*Y$11+Z91*Z$11+AA91*AA$11+AB91*AB$11+AC91*AC$11+AD$11*AD91+AE$11*AE91</f>
        <v>0</v>
      </c>
      <c r="AG91" s="141"/>
    </row>
    <row r="92" spans="1:33" ht="12.75" customHeight="1" thickBot="1" x14ac:dyDescent="0.25">
      <c r="A92" s="131"/>
      <c r="B92" s="42" t="s">
        <v>10</v>
      </c>
      <c r="C92" s="42" t="s">
        <v>93</v>
      </c>
      <c r="D92" s="14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30">
        <f>D92*D$11+E92*E$11+F92*F$11+G92*G$11+H92*H$11+I92*I$11+J92*J$11+K92*K$11+L92*L$11+M92*M$11+N$11*N92+O$11*O92</f>
        <v>0</v>
      </c>
      <c r="Q92" s="141"/>
      <c r="T92" s="14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30">
        <f>T92*T$11+U92*U$11+V92*V$11+W92*W$11+X92*X$11+Y92*Y$11+Z92*Z$11+AA92*AA$11+AB92*AB$11+AC92*AC$11+AD$11*AD92+AE$11*AE92</f>
        <v>0</v>
      </c>
      <c r="AG92" s="141"/>
    </row>
    <row r="93" spans="1:33" ht="15" customHeight="1" thickBot="1" x14ac:dyDescent="0.3">
      <c r="A93" s="132"/>
      <c r="B93" s="43">
        <f>Q86</f>
        <v>0</v>
      </c>
      <c r="C93" s="44">
        <f>Q90</f>
        <v>0</v>
      </c>
      <c r="D93" s="57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41">
        <f>P90+P91+P92</f>
        <v>0</v>
      </c>
      <c r="Q93" s="142"/>
      <c r="T93" s="57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41">
        <f>AF90+AF91+AF92</f>
        <v>0</v>
      </c>
      <c r="AG93" s="142"/>
    </row>
  </sheetData>
  <mergeCells count="101">
    <mergeCell ref="AG86:AG89"/>
    <mergeCell ref="AG90:AG93"/>
    <mergeCell ref="AG62:AG65"/>
    <mergeCell ref="AG66:AG69"/>
    <mergeCell ref="AG70:AG73"/>
    <mergeCell ref="AG74:AG77"/>
    <mergeCell ref="AG78:AG81"/>
    <mergeCell ref="AG82:AG85"/>
    <mergeCell ref="AG38:AG41"/>
    <mergeCell ref="AG42:AG45"/>
    <mergeCell ref="AG46:AG49"/>
    <mergeCell ref="AG50:AG53"/>
    <mergeCell ref="AG54:AG57"/>
    <mergeCell ref="AG58:AG61"/>
    <mergeCell ref="AG14:AG17"/>
    <mergeCell ref="AG18:AG21"/>
    <mergeCell ref="AG22:AG25"/>
    <mergeCell ref="AG26:AG29"/>
    <mergeCell ref="AG30:AG33"/>
    <mergeCell ref="AG34:AG37"/>
    <mergeCell ref="AC4:AC9"/>
    <mergeCell ref="AD4:AD9"/>
    <mergeCell ref="AE4:AE9"/>
    <mergeCell ref="AF10:AG10"/>
    <mergeCell ref="AF11:AG11"/>
    <mergeCell ref="T12:AA12"/>
    <mergeCell ref="AF12:AF13"/>
    <mergeCell ref="AG12:AG13"/>
    <mergeCell ref="T1:AG3"/>
    <mergeCell ref="T4:T9"/>
    <mergeCell ref="U4:U9"/>
    <mergeCell ref="V4:V9"/>
    <mergeCell ref="W4:W9"/>
    <mergeCell ref="X4:X9"/>
    <mergeCell ref="Y4:Y9"/>
    <mergeCell ref="Z4:Z9"/>
    <mergeCell ref="AA4:AA9"/>
    <mergeCell ref="AB4:AB9"/>
    <mergeCell ref="A78:A85"/>
    <mergeCell ref="B78:C83"/>
    <mergeCell ref="Q78:Q81"/>
    <mergeCell ref="Q82:Q85"/>
    <mergeCell ref="A86:A93"/>
    <mergeCell ref="B86:C91"/>
    <mergeCell ref="Q86:Q89"/>
    <mergeCell ref="Q90:Q93"/>
    <mergeCell ref="A62:A69"/>
    <mergeCell ref="B62:C67"/>
    <mergeCell ref="Q62:Q65"/>
    <mergeCell ref="Q66:Q69"/>
    <mergeCell ref="A70:A77"/>
    <mergeCell ref="B70:C75"/>
    <mergeCell ref="Q70:Q73"/>
    <mergeCell ref="Q74:Q77"/>
    <mergeCell ref="A46:A53"/>
    <mergeCell ref="B46:C51"/>
    <mergeCell ref="Q46:Q49"/>
    <mergeCell ref="Q50:Q53"/>
    <mergeCell ref="A54:A61"/>
    <mergeCell ref="B54:C59"/>
    <mergeCell ref="Q54:Q57"/>
    <mergeCell ref="Q58:Q61"/>
    <mergeCell ref="A30:A37"/>
    <mergeCell ref="B30:C35"/>
    <mergeCell ref="Q30:Q33"/>
    <mergeCell ref="Q34:Q37"/>
    <mergeCell ref="A38:A45"/>
    <mergeCell ref="B38:C43"/>
    <mergeCell ref="Q38:Q41"/>
    <mergeCell ref="Q42:Q45"/>
    <mergeCell ref="A14:A21"/>
    <mergeCell ref="B14:C19"/>
    <mergeCell ref="Q14:Q17"/>
    <mergeCell ref="Q18:Q21"/>
    <mergeCell ref="A22:A29"/>
    <mergeCell ref="B22:C27"/>
    <mergeCell ref="Q22:Q25"/>
    <mergeCell ref="Q26:Q29"/>
    <mergeCell ref="P10:Q10"/>
    <mergeCell ref="B11:C11"/>
    <mergeCell ref="P11:Q11"/>
    <mergeCell ref="B12:C12"/>
    <mergeCell ref="D12:K12"/>
    <mergeCell ref="P12:P13"/>
    <mergeCell ref="Q12:Q13"/>
    <mergeCell ref="K4:K9"/>
    <mergeCell ref="L4:L9"/>
    <mergeCell ref="M4:M9"/>
    <mergeCell ref="N4:N9"/>
    <mergeCell ref="O4:O9"/>
    <mergeCell ref="B10:C10"/>
    <mergeCell ref="D1:Q3"/>
    <mergeCell ref="A4:A13"/>
    <mergeCell ref="B4:C9"/>
    <mergeCell ref="D4:D9"/>
    <mergeCell ref="E4:E9"/>
    <mergeCell ref="F4:F9"/>
    <mergeCell ref="G4:G9"/>
    <mergeCell ref="H4:H9"/>
    <mergeCell ref="I4:I9"/>
    <mergeCell ref="J4:J9"/>
  </mergeCells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3"/>
  <sheetViews>
    <sheetView zoomScale="97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AG14" sqref="AG14:AG17"/>
    </sheetView>
  </sheetViews>
  <sheetFormatPr baseColWidth="10" defaultRowHeight="12.75" outlineLevelCol="1" x14ac:dyDescent="0.2"/>
  <cols>
    <col min="1" max="1" width="6" customWidth="1"/>
    <col min="2" max="2" width="12.28515625" customWidth="1"/>
    <col min="3" max="3" width="15" bestFit="1" customWidth="1"/>
    <col min="4" max="4" width="3.28515625" customWidth="1" outlineLevel="1"/>
    <col min="5" max="5" width="3.42578125" customWidth="1" outlineLevel="1"/>
    <col min="6" max="6" width="3.85546875" customWidth="1" outlineLevel="1"/>
    <col min="7" max="7" width="3.5703125" customWidth="1" outlineLevel="1"/>
    <col min="8" max="8" width="3.28515625" customWidth="1" outlineLevel="1"/>
    <col min="9" max="9" width="2.85546875" customWidth="1" outlineLevel="1"/>
    <col min="10" max="10" width="3.28515625" customWidth="1" outlineLevel="1"/>
    <col min="11" max="11" width="3.140625" customWidth="1" outlineLevel="1"/>
    <col min="12" max="15" width="3.42578125" customWidth="1" outlineLevel="1"/>
    <col min="16" max="16" width="5.85546875" customWidth="1" outlineLevel="1"/>
    <col min="17" max="17" width="7.7109375" customWidth="1" outlineLevel="1"/>
    <col min="18" max="18" width="2.5703125" customWidth="1" outlineLevel="1"/>
    <col min="19" max="19" width="2.5703125" customWidth="1"/>
    <col min="20" max="20" width="3.28515625" customWidth="1" outlineLevel="1"/>
    <col min="21" max="21" width="3.42578125" customWidth="1" outlineLevel="1"/>
    <col min="22" max="22" width="3.85546875" customWidth="1" outlineLevel="1"/>
    <col min="23" max="23" width="3.5703125" customWidth="1" outlineLevel="1"/>
    <col min="24" max="24" width="3.28515625" customWidth="1" outlineLevel="1"/>
    <col min="25" max="25" width="2.85546875" customWidth="1" outlineLevel="1"/>
    <col min="26" max="26" width="3.28515625" customWidth="1" outlineLevel="1"/>
    <col min="27" max="27" width="3.140625" customWidth="1" outlineLevel="1"/>
    <col min="28" max="31" width="3.42578125" customWidth="1" outlineLevel="1"/>
    <col min="32" max="32" width="5.85546875" customWidth="1" outlineLevel="1"/>
    <col min="33" max="33" width="7.7109375" bestFit="1" customWidth="1" outlineLevel="1"/>
    <col min="34" max="34" width="2.5703125" customWidth="1" outlineLevel="1"/>
    <col min="35" max="35" width="2.5703125" customWidth="1"/>
  </cols>
  <sheetData>
    <row r="1" spans="1:33" ht="12.75" customHeight="1" x14ac:dyDescent="0.2">
      <c r="D1" s="111" t="s">
        <v>15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  <c r="T1" s="111" t="s">
        <v>108</v>
      </c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3"/>
    </row>
    <row r="2" spans="1:33" x14ac:dyDescent="0.2">
      <c r="D2" s="114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3"/>
      <c r="T2" s="114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3"/>
    </row>
    <row r="3" spans="1:33" x14ac:dyDescent="0.2">
      <c r="D3" s="114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T3" s="114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3"/>
    </row>
    <row r="4" spans="1:33" ht="40.5" customHeight="1" x14ac:dyDescent="0.2">
      <c r="A4" s="115" t="s">
        <v>14</v>
      </c>
      <c r="B4" s="118" t="s">
        <v>8</v>
      </c>
      <c r="C4" s="118"/>
      <c r="D4" s="119" t="s">
        <v>88</v>
      </c>
      <c r="E4" s="119" t="s">
        <v>88</v>
      </c>
      <c r="F4" s="119" t="s">
        <v>88</v>
      </c>
      <c r="G4" s="119" t="s">
        <v>88</v>
      </c>
      <c r="H4" s="119" t="s">
        <v>88</v>
      </c>
      <c r="I4" s="119" t="s">
        <v>88</v>
      </c>
      <c r="J4" s="119" t="s">
        <v>88</v>
      </c>
      <c r="K4" s="119" t="s">
        <v>88</v>
      </c>
      <c r="L4" s="119" t="s">
        <v>88</v>
      </c>
      <c r="M4" s="119" t="s">
        <v>88</v>
      </c>
      <c r="N4" s="119" t="s">
        <v>91</v>
      </c>
      <c r="O4" s="119" t="s">
        <v>92</v>
      </c>
      <c r="Q4" s="54"/>
      <c r="T4" s="119" t="s">
        <v>88</v>
      </c>
      <c r="U4" s="119" t="s">
        <v>88</v>
      </c>
      <c r="V4" s="119" t="s">
        <v>88</v>
      </c>
      <c r="W4" s="119" t="s">
        <v>88</v>
      </c>
      <c r="X4" s="119" t="s">
        <v>88</v>
      </c>
      <c r="Y4" s="119" t="s">
        <v>88</v>
      </c>
      <c r="Z4" s="119" t="s">
        <v>88</v>
      </c>
      <c r="AA4" s="119" t="s">
        <v>88</v>
      </c>
      <c r="AB4" s="119" t="s">
        <v>88</v>
      </c>
      <c r="AC4" s="119" t="s">
        <v>88</v>
      </c>
      <c r="AD4" s="119" t="s">
        <v>91</v>
      </c>
      <c r="AE4" s="119" t="s">
        <v>92</v>
      </c>
      <c r="AG4" s="54"/>
    </row>
    <row r="5" spans="1:33" ht="12.75" customHeight="1" x14ac:dyDescent="0.2">
      <c r="A5" s="116"/>
      <c r="B5" s="118"/>
      <c r="C5" s="118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54"/>
      <c r="Q5" s="54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54"/>
      <c r="AG5" s="54"/>
    </row>
    <row r="6" spans="1:33" ht="12.75" customHeight="1" x14ac:dyDescent="0.2">
      <c r="A6" s="116"/>
      <c r="B6" s="118"/>
      <c r="C6" s="118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54"/>
      <c r="Q6" s="54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54"/>
      <c r="AG6" s="54"/>
    </row>
    <row r="7" spans="1:33" ht="12.75" customHeight="1" x14ac:dyDescent="0.2">
      <c r="A7" s="116"/>
      <c r="B7" s="118"/>
      <c r="C7" s="118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54"/>
      <c r="Q7" s="54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54"/>
      <c r="AG7" s="54"/>
    </row>
    <row r="8" spans="1:33" ht="12.75" customHeight="1" x14ac:dyDescent="0.2">
      <c r="A8" s="116"/>
      <c r="B8" s="118"/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54"/>
      <c r="Q8" s="54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54"/>
      <c r="AG8" s="54"/>
    </row>
    <row r="9" spans="1:33" ht="12.75" customHeight="1" x14ac:dyDescent="0.2">
      <c r="A9" s="116"/>
      <c r="B9" s="118"/>
      <c r="C9" s="118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54"/>
      <c r="Q9" s="54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54"/>
      <c r="AG9" s="54"/>
    </row>
    <row r="10" spans="1:33" ht="23.25" x14ac:dyDescent="0.2">
      <c r="A10" s="116"/>
      <c r="B10" s="120" t="s">
        <v>89</v>
      </c>
      <c r="C10" s="121"/>
      <c r="D10">
        <v>42</v>
      </c>
      <c r="E10">
        <v>29</v>
      </c>
      <c r="F10">
        <v>20</v>
      </c>
      <c r="G10">
        <v>31</v>
      </c>
      <c r="H10">
        <v>49</v>
      </c>
      <c r="I10">
        <v>44</v>
      </c>
      <c r="J10">
        <v>29</v>
      </c>
      <c r="K10">
        <v>40</v>
      </c>
      <c r="L10">
        <v>37</v>
      </c>
      <c r="M10">
        <v>44</v>
      </c>
      <c r="N10">
        <v>12</v>
      </c>
      <c r="O10">
        <v>4</v>
      </c>
      <c r="P10" s="122">
        <f>SUM(D10:M10)</f>
        <v>365</v>
      </c>
      <c r="Q10" s="118"/>
      <c r="T10">
        <v>42</v>
      </c>
      <c r="U10">
        <v>29</v>
      </c>
      <c r="V10">
        <v>20</v>
      </c>
      <c r="W10">
        <v>31</v>
      </c>
      <c r="X10">
        <v>49</v>
      </c>
      <c r="Y10">
        <v>44</v>
      </c>
      <c r="Z10">
        <v>29</v>
      </c>
      <c r="AA10">
        <v>40</v>
      </c>
      <c r="AB10">
        <v>37</v>
      </c>
      <c r="AC10">
        <v>44</v>
      </c>
      <c r="AD10">
        <v>12</v>
      </c>
      <c r="AE10">
        <v>4</v>
      </c>
      <c r="AF10" s="122">
        <f>SUM(T10:AC10)</f>
        <v>365</v>
      </c>
      <c r="AG10" s="118"/>
    </row>
    <row r="11" spans="1:33" ht="23.25" x14ac:dyDescent="0.2">
      <c r="A11" s="116"/>
      <c r="B11" s="120" t="s">
        <v>90</v>
      </c>
      <c r="C11" s="121"/>
      <c r="D11">
        <v>39</v>
      </c>
      <c r="E11">
        <v>48</v>
      </c>
      <c r="F11">
        <v>28</v>
      </c>
      <c r="G11">
        <v>30</v>
      </c>
      <c r="H11">
        <v>36</v>
      </c>
      <c r="I11">
        <v>35</v>
      </c>
      <c r="J11">
        <v>42</v>
      </c>
      <c r="K11">
        <v>46</v>
      </c>
      <c r="L11">
        <v>28</v>
      </c>
      <c r="M11">
        <v>29</v>
      </c>
      <c r="N11">
        <v>12</v>
      </c>
      <c r="O11">
        <v>4</v>
      </c>
      <c r="P11" s="122">
        <f>SUM(D11:M11)</f>
        <v>361</v>
      </c>
      <c r="Q11" s="118"/>
      <c r="T11">
        <v>39</v>
      </c>
      <c r="U11">
        <v>48</v>
      </c>
      <c r="V11">
        <v>28</v>
      </c>
      <c r="W11">
        <v>30</v>
      </c>
      <c r="X11">
        <v>36</v>
      </c>
      <c r="Y11">
        <v>35</v>
      </c>
      <c r="Z11">
        <v>42</v>
      </c>
      <c r="AA11">
        <v>46</v>
      </c>
      <c r="AB11">
        <v>28</v>
      </c>
      <c r="AC11">
        <v>29</v>
      </c>
      <c r="AD11">
        <v>12</v>
      </c>
      <c r="AE11">
        <v>4</v>
      </c>
      <c r="AF11" s="122">
        <f>SUM(T11:AC11)</f>
        <v>361</v>
      </c>
      <c r="AG11" s="118"/>
    </row>
    <row r="12" spans="1:33" ht="12.75" customHeight="1" x14ac:dyDescent="0.2">
      <c r="A12" s="116"/>
      <c r="B12" s="123" t="s">
        <v>9</v>
      </c>
      <c r="C12" s="123"/>
      <c r="D12" s="124" t="s">
        <v>10</v>
      </c>
      <c r="E12" s="125"/>
      <c r="F12" s="125"/>
      <c r="G12" s="125"/>
      <c r="H12" s="125"/>
      <c r="I12" s="125"/>
      <c r="J12" s="125"/>
      <c r="K12" s="125"/>
      <c r="L12" s="23"/>
      <c r="M12" s="23"/>
      <c r="N12" s="23"/>
      <c r="O12" s="23"/>
      <c r="P12" s="126" t="s">
        <v>11</v>
      </c>
      <c r="Q12" s="128" t="s">
        <v>20</v>
      </c>
      <c r="T12" s="124" t="s">
        <v>10</v>
      </c>
      <c r="U12" s="125"/>
      <c r="V12" s="125"/>
      <c r="W12" s="125"/>
      <c r="X12" s="125"/>
      <c r="Y12" s="125"/>
      <c r="Z12" s="125"/>
      <c r="AA12" s="125"/>
      <c r="AB12" s="23"/>
      <c r="AC12" s="23"/>
      <c r="AD12" s="23"/>
      <c r="AE12" s="23"/>
      <c r="AF12" s="126" t="s">
        <v>11</v>
      </c>
      <c r="AG12" s="128" t="s">
        <v>20</v>
      </c>
    </row>
    <row r="13" spans="1:33" ht="13.5" customHeight="1" thickBot="1" x14ac:dyDescent="0.25">
      <c r="A13" s="117"/>
      <c r="B13" s="13" t="s">
        <v>12</v>
      </c>
      <c r="C13" s="13" t="s">
        <v>13</v>
      </c>
      <c r="D13" s="8">
        <v>1</v>
      </c>
      <c r="E13" s="9">
        <v>2</v>
      </c>
      <c r="F13" s="9">
        <v>3</v>
      </c>
      <c r="G13" s="10">
        <v>4</v>
      </c>
      <c r="H13" s="8">
        <v>5</v>
      </c>
      <c r="I13" s="9">
        <v>6</v>
      </c>
      <c r="J13" s="9">
        <v>7</v>
      </c>
      <c r="K13" s="10">
        <v>8</v>
      </c>
      <c r="L13" s="9">
        <v>9</v>
      </c>
      <c r="M13" s="9">
        <v>10</v>
      </c>
      <c r="N13" s="9">
        <v>9</v>
      </c>
      <c r="O13" s="9">
        <v>10</v>
      </c>
      <c r="P13" s="127"/>
      <c r="Q13" s="129"/>
      <c r="T13" s="8">
        <v>1</v>
      </c>
      <c r="U13" s="9">
        <v>2</v>
      </c>
      <c r="V13" s="9">
        <v>3</v>
      </c>
      <c r="W13" s="10">
        <v>4</v>
      </c>
      <c r="X13" s="8">
        <v>5</v>
      </c>
      <c r="Y13" s="9">
        <v>6</v>
      </c>
      <c r="Z13" s="9">
        <v>7</v>
      </c>
      <c r="AA13" s="10">
        <v>8</v>
      </c>
      <c r="AB13" s="9">
        <v>9</v>
      </c>
      <c r="AC13" s="9">
        <v>10</v>
      </c>
      <c r="AD13" s="9">
        <v>9</v>
      </c>
      <c r="AE13" s="9">
        <v>10</v>
      </c>
      <c r="AF13" s="127"/>
      <c r="AG13" s="129"/>
    </row>
    <row r="14" spans="1:33" ht="14.25" customHeight="1" x14ac:dyDescent="0.2">
      <c r="A14" s="130" t="str">
        <f>Clasifficación!A43</f>
        <v>A_1</v>
      </c>
      <c r="B14" s="133" t="str">
        <f>Clasifficación!B43</f>
        <v>JORGE GUTIERREZ</v>
      </c>
      <c r="C14" s="134"/>
      <c r="D14" s="45">
        <v>7</v>
      </c>
      <c r="E14" s="46">
        <v>6</v>
      </c>
      <c r="F14" s="46">
        <v>6</v>
      </c>
      <c r="G14" s="46">
        <v>7</v>
      </c>
      <c r="H14" s="46">
        <v>4</v>
      </c>
      <c r="I14" s="46">
        <v>6</v>
      </c>
      <c r="J14" s="46">
        <v>7</v>
      </c>
      <c r="K14" s="46">
        <v>7</v>
      </c>
      <c r="L14" s="46">
        <v>7</v>
      </c>
      <c r="M14" s="46">
        <v>6</v>
      </c>
      <c r="N14" s="46">
        <v>5</v>
      </c>
      <c r="O14" s="46">
        <v>5</v>
      </c>
      <c r="P14" s="29">
        <f>D14*D$10+E14*E$10+F14*F$10+G14*G$10+H14*H$10+I14*I$10+J14*J$10+K14*K$10+L14*L$10+M14*M$10+N$10*N14+O$10*O14</f>
        <v>2351</v>
      </c>
      <c r="Q14" s="137">
        <f>P17*1000/(MAX(P$17,P$25,P$33,P$41,P$49,P$57,P$65,P$73,P$81,P$89))</f>
        <v>1000</v>
      </c>
      <c r="T14" s="45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29">
        <f>T14*T$10+U14*U$10+V14*V$10+W14*W$10+X14*X$10+Y14*Y$10+Z14*Z$10+AA14*AA$10+AB14*AB$10+AC14*AC$10+AD$10*AD14+AE$10*AE14</f>
        <v>0</v>
      </c>
      <c r="AG14" s="137" t="e">
        <f>AF17*1000/(MAX(AF$17,AF$25,AF$33,AF$41,AF$49,AF$57,AF$65,AF$73,AF$81,AF$89))</f>
        <v>#DIV/0!</v>
      </c>
    </row>
    <row r="15" spans="1:33" ht="12.75" customHeight="1" x14ac:dyDescent="0.2">
      <c r="A15" s="131"/>
      <c r="B15" s="135"/>
      <c r="C15" s="136"/>
      <c r="D15" s="47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30">
        <f>D15*D$10+E15*E$10+F15*F$10+G15*G$10+H15*H$10+I15*I$10+J15*J$10+K15*K$10+L15*L$10+M15*M$10+N$10*N15+O$10*O15</f>
        <v>0</v>
      </c>
      <c r="Q15" s="138"/>
      <c r="T15" s="47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30">
        <f>T15*T$10+U15*U$10+V15*V$10+W15*W$10+X15*X$10+Y15*Y$10+Z15*Z$10+AA15*AA$10+AB15*AB$10+AC15*AC$10+AD$10*AD15+AE$10*AE15</f>
        <v>0</v>
      </c>
      <c r="AG15" s="138"/>
    </row>
    <row r="16" spans="1:33" ht="12.75" customHeight="1" x14ac:dyDescent="0.2">
      <c r="A16" s="131"/>
      <c r="B16" s="135"/>
      <c r="C16" s="136"/>
      <c r="D16" s="47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30">
        <f>D16*D$10+E16*E$10+F16*F$10+G16*G$10+H16*H$10+I16*I$10+J16*J$10+K16*K$10+L16*L$10+M16*M$10+N$10*N16+O$10*O16</f>
        <v>0</v>
      </c>
      <c r="Q16" s="138"/>
      <c r="T16" s="47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0</v>
      </c>
      <c r="AE16" s="48">
        <v>0</v>
      </c>
      <c r="AF16" s="30">
        <f>T16*T$10+U16*U$10+V16*V$10+W16*W$10+X16*X$10+Y16*Y$10+Z16*Z$10+AA16*AA$10+AB16*AB$10+AC16*AC$10+AD$10*AD16+AE$10*AE16</f>
        <v>0</v>
      </c>
      <c r="AG16" s="138"/>
    </row>
    <row r="17" spans="1:33" ht="15" customHeight="1" thickBot="1" x14ac:dyDescent="0.3">
      <c r="A17" s="131"/>
      <c r="B17" s="135"/>
      <c r="C17" s="136"/>
      <c r="D17" s="57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6">
        <f>P14+P15+P16</f>
        <v>2351</v>
      </c>
      <c r="Q17" s="139"/>
      <c r="T17" s="57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6">
        <f>AF14+AF15+AF16</f>
        <v>0</v>
      </c>
      <c r="AG17" s="139"/>
    </row>
    <row r="18" spans="1:33" ht="14.25" customHeight="1" x14ac:dyDescent="0.2">
      <c r="A18" s="131"/>
      <c r="B18" s="135"/>
      <c r="C18" s="136"/>
      <c r="D18" s="11">
        <v>6</v>
      </c>
      <c r="E18" s="12">
        <v>7</v>
      </c>
      <c r="F18" s="12">
        <v>7</v>
      </c>
      <c r="G18" s="12">
        <v>6</v>
      </c>
      <c r="H18" s="12">
        <v>6</v>
      </c>
      <c r="I18" s="12">
        <v>6</v>
      </c>
      <c r="J18" s="12">
        <v>5</v>
      </c>
      <c r="K18" s="12">
        <v>5</v>
      </c>
      <c r="L18" s="12">
        <v>6</v>
      </c>
      <c r="M18" s="12">
        <v>6</v>
      </c>
      <c r="N18" s="12">
        <v>5</v>
      </c>
      <c r="O18" s="12">
        <v>5</v>
      </c>
      <c r="P18" s="30">
        <f>D18*D$11+E18*E$11+F18*F$11+G18*G$11+H18*H$11+I18*I$11+J18*J$11+K18*K$11+L18*L$11+M18*M$11+N$11*N18+O$11*O18</f>
        <v>2234</v>
      </c>
      <c r="Q18" s="140">
        <f>P21*1000/(MAX(P$21,P$29,P$37,P$45,P$53,P$61,P$69,P$77,P$85,P$93))</f>
        <v>1000</v>
      </c>
      <c r="T18" s="11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30">
        <f>T18*T$11+U18*U$11+V18*V$11+W18*W$11+X18*X$11+Y18*Y$11+Z18*Z$11+AA18*AA$11+AB18*AB$11+AC18*AC$11+AD$11*AD18+AE$11*AE18</f>
        <v>0</v>
      </c>
      <c r="AG18" s="140" t="e">
        <f>AF21*1000/(MAX(AF$21,AF$29,AF$37,AF$45,AF$53,AF$61,AF$69,AF$77,AF$85,AF$93))</f>
        <v>#DIV/0!</v>
      </c>
    </row>
    <row r="19" spans="1:33" ht="12.75" customHeight="1" thickBot="1" x14ac:dyDescent="0.25">
      <c r="A19" s="131"/>
      <c r="B19" s="135"/>
      <c r="C19" s="136"/>
      <c r="D19" s="14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30">
        <f>D19*D$11+E19*E$11+F19*F$11+G19*G$11+H19*H$11+I19*I$11+J19*J$11+K19*K$11+L19*L$11+M19*M$11+N$11*N19+O$11*O19</f>
        <v>0</v>
      </c>
      <c r="Q19" s="141"/>
      <c r="T19" s="14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30">
        <f>T19*T$11+U19*U$11+V19*V$11+W19*W$11+X19*X$11+Y19*Y$11+Z19*Z$11+AA19*AA$11+AB19*AB$11+AC19*AC$11+AD$11*AD19+AE$11*AE19</f>
        <v>0</v>
      </c>
      <c r="AG19" s="141"/>
    </row>
    <row r="20" spans="1:33" ht="12.75" customHeight="1" thickBot="1" x14ac:dyDescent="0.25">
      <c r="A20" s="131"/>
      <c r="B20" s="42" t="s">
        <v>10</v>
      </c>
      <c r="C20" s="42" t="s">
        <v>93</v>
      </c>
      <c r="D20" s="14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30">
        <f>D20*D$11+E20*E$11+F20*F$11+G20*G$11+H20*H$11+I20*I$11+J20*J$11+K20*K$11+L20*L$11+M20*M$11+N$11*N20+O$11*O20</f>
        <v>0</v>
      </c>
      <c r="Q20" s="141"/>
      <c r="T20" s="14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30">
        <f>T20*T$11+U20*U$11+V20*V$11+W20*W$11+X20*X$11+Y20*Y$11+Z20*Z$11+AA20*AA$11+AB20*AB$11+AC20*AC$11+AD$11*AD20+AE$11*AE20</f>
        <v>0</v>
      </c>
      <c r="AG20" s="141"/>
    </row>
    <row r="21" spans="1:33" ht="15" customHeight="1" thickBot="1" x14ac:dyDescent="0.3">
      <c r="A21" s="132"/>
      <c r="B21" s="43">
        <f>Q14</f>
        <v>1000</v>
      </c>
      <c r="C21" s="44">
        <f>Q18</f>
        <v>1000</v>
      </c>
      <c r="D21" s="57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41">
        <f>P18+P19+P20</f>
        <v>2234</v>
      </c>
      <c r="Q21" s="142"/>
      <c r="T21" s="57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41">
        <f>AF18+AF19+AF20</f>
        <v>0</v>
      </c>
      <c r="AG21" s="142"/>
    </row>
    <row r="22" spans="1:33" ht="14.25" customHeight="1" x14ac:dyDescent="0.2">
      <c r="A22" s="130" t="str">
        <f>Clasifficación!A44</f>
        <v>A_2</v>
      </c>
      <c r="B22" s="133" t="str">
        <f>Clasifficación!B44</f>
        <v>AGUSTIN DE GABRIEL</v>
      </c>
      <c r="C22" s="134"/>
      <c r="D22" s="45">
        <v>7</v>
      </c>
      <c r="E22" s="46">
        <v>6</v>
      </c>
      <c r="F22" s="46">
        <v>6</v>
      </c>
      <c r="G22" s="46">
        <v>5</v>
      </c>
      <c r="H22" s="46">
        <v>5</v>
      </c>
      <c r="I22" s="46">
        <v>6</v>
      </c>
      <c r="J22" s="46">
        <v>5</v>
      </c>
      <c r="K22" s="46">
        <v>6</v>
      </c>
      <c r="L22" s="46">
        <v>7</v>
      </c>
      <c r="M22" s="46">
        <v>6</v>
      </c>
      <c r="N22" s="46">
        <v>5</v>
      </c>
      <c r="O22" s="46">
        <v>5</v>
      </c>
      <c r="P22" s="29">
        <f>D22*D$10+E22*E$10+F22*F$10+G22*G$10+H22*H$10+I22*I$10+J22*J$10+K22*K$10+L22*L$10+M22*M$10+N$10*N22+O$10*O22</f>
        <v>2240</v>
      </c>
      <c r="Q22" s="137">
        <f>P25*1000/(MAX(P$17,P$25,P$33,P$41,P$49,P$57,P$65,P$73,P$81,P$89))</f>
        <v>952.7860484900043</v>
      </c>
      <c r="T22" s="45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29">
        <f>T22*T$10+U22*U$10+V22*V$10+W22*W$10+X22*X$10+Y22*Y$10+Z22*Z$10+AA22*AA$10+AB22*AB$10+AC22*AC$10+AD$10*AD22+AE$10*AE22</f>
        <v>0</v>
      </c>
      <c r="AG22" s="137" t="e">
        <f>AF25*1000/(MAX(AF$17,AF$25,AF$33,AF$41,AF$49,AF$57,AF$65,AF$73,AF$81,AF$89))</f>
        <v>#DIV/0!</v>
      </c>
    </row>
    <row r="23" spans="1:33" ht="12.75" customHeight="1" x14ac:dyDescent="0.2">
      <c r="A23" s="131"/>
      <c r="B23" s="135"/>
      <c r="C23" s="136"/>
      <c r="D23" s="47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30">
        <f>D23*D$10+E23*E$10+F23*F$10+G23*G$10+H23*H$10+I23*I$10+J23*J$10+K23*K$10+L23*L$10+M23*M$10+N$10*N23+O$10*O23</f>
        <v>0</v>
      </c>
      <c r="Q23" s="138"/>
      <c r="T23" s="47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30">
        <f>T23*T$10+U23*U$10+V23*V$10+W23*W$10+X23*X$10+Y23*Y$10+Z23*Z$10+AA23*AA$10+AB23*AB$10+AC23*AC$10+AD$10*AD23+AE$10*AE23</f>
        <v>0</v>
      </c>
      <c r="AG23" s="138"/>
    </row>
    <row r="24" spans="1:33" ht="12.75" customHeight="1" x14ac:dyDescent="0.2">
      <c r="A24" s="131"/>
      <c r="B24" s="135"/>
      <c r="C24" s="136"/>
      <c r="D24" s="47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30">
        <f>D24*D$10+E24*E$10+F24*F$10+G24*G$10+H24*H$10+I24*I$10+J24*J$10+K24*K$10+L24*L$10+M24*M$10+N$10*N24+O$10*O24</f>
        <v>0</v>
      </c>
      <c r="Q24" s="138"/>
      <c r="T24" s="47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30">
        <f>T24*T$10+U24*U$10+V24*V$10+W24*W$10+X24*X$10+Y24*Y$10+Z24*Z$10+AA24*AA$10+AB24*AB$10+AC24*AC$10+AD$10*AD24+AE$10*AE24</f>
        <v>0</v>
      </c>
      <c r="AG24" s="138"/>
    </row>
    <row r="25" spans="1:33" ht="15" customHeight="1" thickBot="1" x14ac:dyDescent="0.3">
      <c r="A25" s="131"/>
      <c r="B25" s="135"/>
      <c r="C25" s="136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6">
        <f>P22+P23+P24</f>
        <v>2240</v>
      </c>
      <c r="Q25" s="139"/>
      <c r="T25" s="57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6">
        <f>AF22+AF23+AF24</f>
        <v>0</v>
      </c>
      <c r="AG25" s="139"/>
    </row>
    <row r="26" spans="1:33" ht="14.25" customHeight="1" x14ac:dyDescent="0.2">
      <c r="A26" s="131"/>
      <c r="B26" s="135"/>
      <c r="C26" s="136"/>
      <c r="D26" s="11">
        <v>5</v>
      </c>
      <c r="E26" s="12">
        <v>7</v>
      </c>
      <c r="F26" s="12">
        <v>7</v>
      </c>
      <c r="G26" s="12">
        <v>6</v>
      </c>
      <c r="H26" s="12">
        <v>6</v>
      </c>
      <c r="I26" s="12">
        <v>0</v>
      </c>
      <c r="J26" s="12">
        <v>5</v>
      </c>
      <c r="K26" s="12">
        <v>4</v>
      </c>
      <c r="L26" s="12">
        <v>6</v>
      </c>
      <c r="M26" s="12">
        <v>6</v>
      </c>
      <c r="N26" s="12">
        <v>5</v>
      </c>
      <c r="O26" s="12">
        <v>5</v>
      </c>
      <c r="P26" s="30">
        <f>D26*D$11+E26*E$11+F26*F$11+G26*G$11+H26*H$11+I26*I$11+J26*J$11+K26*K$11+L26*L$11+M26*M$11+N$11*N26+O$11*O26</f>
        <v>1939</v>
      </c>
      <c r="Q26" s="140">
        <f>P29*1000/(MAX(P$21,P$29,P$37,P$45,P$53,P$61,P$69,P$77,P$85,P$93))</f>
        <v>867.94986571172785</v>
      </c>
      <c r="T26" s="11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30">
        <f>T26*T$11+U26*U$11+V26*V$11+W26*W$11+X26*X$11+Y26*Y$11+Z26*Z$11+AA26*AA$11+AB26*AB$11+AC26*AC$11+AD$11*AD26+AE$11*AE26</f>
        <v>0</v>
      </c>
      <c r="AG26" s="140" t="e">
        <f>AF29*1000/(MAX(AF$21,AF$29,AF$37,AF$45,AF$53,AF$61,AF$69,AF$77,AF$85,AF$93))</f>
        <v>#DIV/0!</v>
      </c>
    </row>
    <row r="27" spans="1:33" ht="12.75" customHeight="1" thickBot="1" x14ac:dyDescent="0.25">
      <c r="A27" s="131"/>
      <c r="B27" s="135"/>
      <c r="C27" s="136"/>
      <c r="D27" s="14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30">
        <f>D27*D$11+E27*E$11+F27*F$11+G27*G$11+H27*H$11+I27*I$11+J27*J$11+K27*K$11+L27*L$11+M27*M$11+N$11*N27+O$11*O27</f>
        <v>0</v>
      </c>
      <c r="Q27" s="141"/>
      <c r="T27" s="14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30">
        <f>T27*T$11+U27*U$11+V27*V$11+W27*W$11+X27*X$11+Y27*Y$11+Z27*Z$11+AA27*AA$11+AB27*AB$11+AC27*AC$11+AD$11*AD27+AE$11*AE27</f>
        <v>0</v>
      </c>
      <c r="AG27" s="141"/>
    </row>
    <row r="28" spans="1:33" ht="12.75" customHeight="1" thickBot="1" x14ac:dyDescent="0.25">
      <c r="A28" s="131"/>
      <c r="B28" s="42" t="s">
        <v>10</v>
      </c>
      <c r="C28" s="42" t="s">
        <v>93</v>
      </c>
      <c r="D28" s="14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30">
        <f>D28*D$11+E28*E$11+F28*F$11+G28*G$11+H28*H$11+I28*I$11+J28*J$11+K28*K$11+L28*L$11+M28*M$11+N$11*N28+O$11*O28</f>
        <v>0</v>
      </c>
      <c r="Q28" s="141"/>
      <c r="T28" s="14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30">
        <f>T28*T$11+U28*U$11+V28*V$11+W28*W$11+X28*X$11+Y28*Y$11+Z28*Z$11+AA28*AA$11+AB28*AB$11+AC28*AC$11+AD$11*AD28+AE$11*AE28</f>
        <v>0</v>
      </c>
      <c r="AG28" s="141"/>
    </row>
    <row r="29" spans="1:33" ht="15" customHeight="1" thickBot="1" x14ac:dyDescent="0.3">
      <c r="A29" s="132"/>
      <c r="B29" s="43">
        <f>Q22</f>
        <v>952.7860484900043</v>
      </c>
      <c r="C29" s="44">
        <f>Q26</f>
        <v>867.94986571172785</v>
      </c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41">
        <f>P26+P27+P28</f>
        <v>1939</v>
      </c>
      <c r="Q29" s="142"/>
      <c r="T29" s="57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41">
        <f>AF26+AF27+AF28</f>
        <v>0</v>
      </c>
      <c r="AG29" s="142"/>
    </row>
    <row r="30" spans="1:33" ht="14.25" customHeight="1" x14ac:dyDescent="0.2">
      <c r="A30" s="130" t="str">
        <f>Clasifficación!A45</f>
        <v>A_3</v>
      </c>
      <c r="B30" s="133" t="str">
        <f>Clasifficación!B45</f>
        <v>PILOTO</v>
      </c>
      <c r="C30" s="134"/>
      <c r="D30" s="45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29">
        <f>D30*D$10+E30*E$10+F30*F$10+G30*G$10+H30*H$10+I30*I$10+J30*J$10+K30*K$10+L30*L$10+M30*M$10+N$10*N30+O$10*O30</f>
        <v>0</v>
      </c>
      <c r="Q30" s="137">
        <f>P33*1000/(MAX(P$17,P$25,P$33,P$41,P$49,P$57,P$65,P$73,P$81,P$89))</f>
        <v>0</v>
      </c>
      <c r="T30" s="45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29">
        <f>T30*T$10+U30*U$10+V30*V$10+W30*W$10+X30*X$10+Y30*Y$10+Z30*Z$10+AA30*AA$10+AB30*AB$10+AC30*AC$10+AD$10*AD30+AE$10*AE30</f>
        <v>0</v>
      </c>
      <c r="AG30" s="137" t="e">
        <f>AF33*1000/(MAX(AF$17,AF$25,AF$33,AF$41,AF$49,AF$57,AF$65,AF$73,AF$81,AF$89))</f>
        <v>#DIV/0!</v>
      </c>
    </row>
    <row r="31" spans="1:33" ht="12.75" customHeight="1" x14ac:dyDescent="0.2">
      <c r="A31" s="131"/>
      <c r="B31" s="135"/>
      <c r="C31" s="136"/>
      <c r="D31" s="47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30">
        <f>D31*D$10+E31*E$10+F31*F$10+G31*G$10+H31*H$10+I31*I$10+J31*J$10+K31*K$10+L31*L$10+M31*M$10+N$10*N31+O$10*O31</f>
        <v>0</v>
      </c>
      <c r="Q31" s="138"/>
      <c r="T31" s="47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30">
        <f>T31*T$10+U31*U$10+V31*V$10+W31*W$10+X31*X$10+Y31*Y$10+Z31*Z$10+AA31*AA$10+AB31*AB$10+AC31*AC$10+AD$10*AD31+AE$10*AE31</f>
        <v>0</v>
      </c>
      <c r="AG31" s="138"/>
    </row>
    <row r="32" spans="1:33" ht="12.75" customHeight="1" x14ac:dyDescent="0.2">
      <c r="A32" s="131"/>
      <c r="B32" s="135"/>
      <c r="C32" s="136"/>
      <c r="D32" s="47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30">
        <f>D32*D$10+E32*E$10+F32*F$10+G32*G$10+H32*H$10+I32*I$10+J32*J$10+K32*K$10+L32*L$10+M32*M$10+N$10*N32+O$10*O32</f>
        <v>0</v>
      </c>
      <c r="Q32" s="138"/>
      <c r="T32" s="47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30">
        <f>T32*T$10+U32*U$10+V32*V$10+W32*W$10+X32*X$10+Y32*Y$10+Z32*Z$10+AA32*AA$10+AB32*AB$10+AC32*AC$10+AD$10*AD32+AE$10*AE32</f>
        <v>0</v>
      </c>
      <c r="AG32" s="138"/>
    </row>
    <row r="33" spans="1:33" ht="15" customHeight="1" thickBot="1" x14ac:dyDescent="0.3">
      <c r="A33" s="131"/>
      <c r="B33" s="135"/>
      <c r="C33" s="136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6">
        <f>P30+P31+P32</f>
        <v>0</v>
      </c>
      <c r="Q33" s="139"/>
      <c r="T33" s="57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6">
        <f>AF30+AF31+AF32</f>
        <v>0</v>
      </c>
      <c r="AG33" s="139"/>
    </row>
    <row r="34" spans="1:33" ht="14.25" customHeight="1" x14ac:dyDescent="0.2">
      <c r="A34" s="131"/>
      <c r="B34" s="135"/>
      <c r="C34" s="136"/>
      <c r="D34" s="11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30">
        <f>D34*D$11+E34*E$11+F34*F$11+G34*G$11+H34*H$11+I34*I$11+J34*J$11+K34*K$11+L34*L$11+M34*M$11+N$11*N34+O$11*O34</f>
        <v>0</v>
      </c>
      <c r="Q34" s="140">
        <f>P37*1000/(MAX(P$21,P$29,P$37,P$45,P$53,P$61,P$69,P$77,P$85,P$93))</f>
        <v>0</v>
      </c>
      <c r="T34" s="11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30">
        <f>T34*T$11+U34*U$11+V34*V$11+W34*W$11+X34*X$11+Y34*Y$11+Z34*Z$11+AA34*AA$11+AB34*AB$11+AC34*AC$11+AD$11*AD34+AE$11*AE34</f>
        <v>0</v>
      </c>
      <c r="AG34" s="140" t="e">
        <f>AF37*1000/(MAX(AF$21,AF$29,AF$37,AF$45,AF$53,AF$61,AF$69,AF$77,AF$85,AF$93))</f>
        <v>#DIV/0!</v>
      </c>
    </row>
    <row r="35" spans="1:33" ht="12.75" customHeight="1" thickBot="1" x14ac:dyDescent="0.25">
      <c r="A35" s="131"/>
      <c r="B35" s="135"/>
      <c r="C35" s="136"/>
      <c r="D35" s="14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30">
        <f>D35*D$11+E35*E$11+F35*F$11+G35*G$11+H35*H$11+I35*I$11+J35*J$11+K35*K$11+L35*L$11+M35*M$11+N$11*N35+O$11*O35</f>
        <v>0</v>
      </c>
      <c r="Q35" s="141"/>
      <c r="T35" s="14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30">
        <f>T35*T$11+U35*U$11+V35*V$11+W35*W$11+X35*X$11+Y35*Y$11+Z35*Z$11+AA35*AA$11+AB35*AB$11+AC35*AC$11+AD$11*AD35+AE$11*AE35</f>
        <v>0</v>
      </c>
      <c r="AG35" s="141"/>
    </row>
    <row r="36" spans="1:33" ht="12.75" customHeight="1" thickBot="1" x14ac:dyDescent="0.25">
      <c r="A36" s="131"/>
      <c r="B36" s="42" t="s">
        <v>10</v>
      </c>
      <c r="C36" s="42" t="s">
        <v>93</v>
      </c>
      <c r="D36" s="14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30">
        <f>D36*D$11+E36*E$11+F36*F$11+G36*G$11+H36*H$11+I36*I$11+J36*J$11+K36*K$11+L36*L$11+M36*M$11+N$11*N36+O$11*O36</f>
        <v>0</v>
      </c>
      <c r="Q36" s="141"/>
      <c r="T36" s="14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30">
        <f>T36*T$11+U36*U$11+V36*V$11+W36*W$11+X36*X$11+Y36*Y$11+Z36*Z$11+AA36*AA$11+AB36*AB$11+AC36*AC$11+AD$11*AD36+AE$11*AE36</f>
        <v>0</v>
      </c>
      <c r="AG36" s="141"/>
    </row>
    <row r="37" spans="1:33" ht="15" customHeight="1" thickBot="1" x14ac:dyDescent="0.3">
      <c r="A37" s="132"/>
      <c r="B37" s="43">
        <f>Q30</f>
        <v>0</v>
      </c>
      <c r="C37" s="44">
        <f>Q34</f>
        <v>0</v>
      </c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41">
        <f>P34+P35+P36</f>
        <v>0</v>
      </c>
      <c r="Q37" s="142"/>
      <c r="T37" s="57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41">
        <f>AF34+AF35+AF36</f>
        <v>0</v>
      </c>
      <c r="AG37" s="142"/>
    </row>
    <row r="38" spans="1:33" ht="14.25" customHeight="1" x14ac:dyDescent="0.2">
      <c r="A38" s="130" t="str">
        <f>Clasifficación!A46</f>
        <v>A_4</v>
      </c>
      <c r="B38" s="133" t="str">
        <f>Clasifficación!B46</f>
        <v>PILOTO</v>
      </c>
      <c r="C38" s="134"/>
      <c r="D38" s="45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29">
        <f>D38*D$10+E38*E$10+F38*F$10+G38*G$10+H38*H$10+I38*I$10+J38*J$10+K38*K$10+L38*L$10+M38*M$10+N$10*N38+O$10*O38</f>
        <v>0</v>
      </c>
      <c r="Q38" s="137">
        <f>P41*1000/(MAX(P$17,P$25,P$33,P$41,P$49,P$57,P$65,P$73,P$81,P$89))</f>
        <v>0</v>
      </c>
      <c r="T38" s="45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29">
        <f>T38*T$10+U38*U$10+V38*V$10+W38*W$10+X38*X$10+Y38*Y$10+Z38*Z$10+AA38*AA$10+AB38*AB$10+AC38*AC$10+AD$10*AD38+AE$10*AE38</f>
        <v>0</v>
      </c>
      <c r="AG38" s="137" t="e">
        <f>AF41*1000/(MAX(AF$17,AF$25,AF$33,AF$41,AF$49,AF$57,AF$65,AF$73,AF$81,AF$89))</f>
        <v>#DIV/0!</v>
      </c>
    </row>
    <row r="39" spans="1:33" ht="12.75" customHeight="1" x14ac:dyDescent="0.2">
      <c r="A39" s="131"/>
      <c r="B39" s="135"/>
      <c r="C39" s="136"/>
      <c r="D39" s="47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30">
        <f>D39*D$10+E39*E$10+F39*F$10+G39*G$10+H39*H$10+I39*I$10+J39*J$10+K39*K$10+L39*L$10+M39*M$10+N$10*N39+O$10*O39</f>
        <v>0</v>
      </c>
      <c r="Q39" s="138"/>
      <c r="T39" s="47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30">
        <f>T39*T$10+U39*U$10+V39*V$10+W39*W$10+X39*X$10+Y39*Y$10+Z39*Z$10+AA39*AA$10+AB39*AB$10+AC39*AC$10+AD$10*AD39+AE$10*AE39</f>
        <v>0</v>
      </c>
      <c r="AG39" s="138"/>
    </row>
    <row r="40" spans="1:33" ht="12.75" customHeight="1" x14ac:dyDescent="0.2">
      <c r="A40" s="131"/>
      <c r="B40" s="135"/>
      <c r="C40" s="136"/>
      <c r="D40" s="47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30">
        <f>D40*D$10+E40*E$10+F40*F$10+G40*G$10+H40*H$10+I40*I$10+J40*J$10+K40*K$10+L40*L$10+M40*M$10+N$10*N40+O$10*O40</f>
        <v>0</v>
      </c>
      <c r="Q40" s="138"/>
      <c r="T40" s="47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  <c r="AA40" s="48">
        <v>0</v>
      </c>
      <c r="AB40" s="48">
        <v>0</v>
      </c>
      <c r="AC40" s="48">
        <v>0</v>
      </c>
      <c r="AD40" s="48">
        <v>0</v>
      </c>
      <c r="AE40" s="48">
        <v>0</v>
      </c>
      <c r="AF40" s="30">
        <f>T40*T$10+U40*U$10+V40*V$10+W40*W$10+X40*X$10+Y40*Y$10+Z40*Z$10+AA40*AA$10+AB40*AB$10+AC40*AC$10+AD$10*AD40+AE$10*AE40</f>
        <v>0</v>
      </c>
      <c r="AG40" s="138"/>
    </row>
    <row r="41" spans="1:33" ht="15" customHeight="1" thickBot="1" x14ac:dyDescent="0.3">
      <c r="A41" s="131"/>
      <c r="B41" s="135"/>
      <c r="C41" s="136"/>
      <c r="D41" s="57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6">
        <f>P38+P39+P40</f>
        <v>0</v>
      </c>
      <c r="Q41" s="139"/>
      <c r="T41" s="57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6">
        <f>AF38+AF39+AF40</f>
        <v>0</v>
      </c>
      <c r="AG41" s="139"/>
    </row>
    <row r="42" spans="1:33" ht="14.25" customHeight="1" x14ac:dyDescent="0.2">
      <c r="A42" s="131"/>
      <c r="B42" s="135"/>
      <c r="C42" s="136"/>
      <c r="D42" s="11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30">
        <f>D42*D$11+E42*E$11+F42*F$11+G42*G$11+H42*H$11+I42*I$11+J42*J$11+K42*K$11+L42*L$11+M42*M$11+N$11*N42+O$11*O42</f>
        <v>0</v>
      </c>
      <c r="Q42" s="140">
        <f>P45*1000/(MAX(P$21,P$29,P$37,P$45,P$53,P$61,P$69,P$77,P$85,P$93))</f>
        <v>0</v>
      </c>
      <c r="T42" s="11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30">
        <f>T42*T$11+U42*U$11+V42*V$11+W42*W$11+X42*X$11+Y42*Y$11+Z42*Z$11+AA42*AA$11+AB42*AB$11+AC42*AC$11+AD$11*AD42+AE$11*AE42</f>
        <v>0</v>
      </c>
      <c r="AG42" s="140" t="e">
        <f>AF45*1000/(MAX(AF$21,AF$29,AF$37,AF$45,AF$53,AF$61,AF$69,AF$77,AF$85,AF$93))</f>
        <v>#DIV/0!</v>
      </c>
    </row>
    <row r="43" spans="1:33" ht="12.75" customHeight="1" thickBot="1" x14ac:dyDescent="0.25">
      <c r="A43" s="131"/>
      <c r="B43" s="135"/>
      <c r="C43" s="136"/>
      <c r="D43" s="14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30">
        <f>D43*D$11+E43*E$11+F43*F$11+G43*G$11+H43*H$11+I43*I$11+J43*J$11+K43*K$11+L43*L$11+M43*M$11+N$11*N43+O$11*O43</f>
        <v>0</v>
      </c>
      <c r="Q43" s="141"/>
      <c r="T43" s="14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30">
        <f>T43*T$11+U43*U$11+V43*V$11+W43*W$11+X43*X$11+Y43*Y$11+Z43*Z$11+AA43*AA$11+AB43*AB$11+AC43*AC$11+AD$11*AD43+AE$11*AE43</f>
        <v>0</v>
      </c>
      <c r="AG43" s="141"/>
    </row>
    <row r="44" spans="1:33" ht="12.75" customHeight="1" thickBot="1" x14ac:dyDescent="0.25">
      <c r="A44" s="131"/>
      <c r="B44" s="42" t="s">
        <v>10</v>
      </c>
      <c r="C44" s="42" t="s">
        <v>93</v>
      </c>
      <c r="D44" s="14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30">
        <f>D44*D$11+E44*E$11+F44*F$11+G44*G$11+H44*H$11+I44*I$11+J44*J$11+K44*K$11+L44*L$11+M44*M$11+N$11*N44+O$11*O44</f>
        <v>0</v>
      </c>
      <c r="Q44" s="141"/>
      <c r="T44" s="14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30">
        <f>T44*T$11+U44*U$11+V44*V$11+W44*W$11+X44*X$11+Y44*Y$11+Z44*Z$11+AA44*AA$11+AB44*AB$11+AC44*AC$11+AD$11*AD44+AE$11*AE44</f>
        <v>0</v>
      </c>
      <c r="AG44" s="141"/>
    </row>
    <row r="45" spans="1:33" ht="15" customHeight="1" thickBot="1" x14ac:dyDescent="0.3">
      <c r="A45" s="132"/>
      <c r="B45" s="43">
        <f>Q38</f>
        <v>0</v>
      </c>
      <c r="C45" s="44">
        <f>Q42</f>
        <v>0</v>
      </c>
      <c r="D45" s="57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41">
        <f>P42+P43+P44</f>
        <v>0</v>
      </c>
      <c r="Q45" s="142"/>
      <c r="T45" s="57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41">
        <f>AF42+AF43+AF44</f>
        <v>0</v>
      </c>
      <c r="AG45" s="142"/>
    </row>
    <row r="46" spans="1:33" ht="14.25" customHeight="1" x14ac:dyDescent="0.2">
      <c r="A46" s="130" t="str">
        <f>Clasifficación!A47</f>
        <v>A_5</v>
      </c>
      <c r="B46" s="133" t="str">
        <f>Clasifficación!B47</f>
        <v>PILOTO</v>
      </c>
      <c r="C46" s="134"/>
      <c r="D46" s="45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29">
        <f>D46*D$10+E46*E$10+F46*F$10+G46*G$10+H46*H$10+I46*I$10+J46*J$10+K46*K$10+L46*L$10+M46*M$10+N$10*N46+O$10*O46</f>
        <v>0</v>
      </c>
      <c r="Q46" s="137">
        <f>P49*1000/(MAX(P$17,P$25,P$33,P$41,P$49,P$57,P$65,P$73,P$81,P$89))</f>
        <v>0</v>
      </c>
      <c r="T46" s="45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29">
        <f>T46*T$10+U46*U$10+V46*V$10+W46*W$10+X46*X$10+Y46*Y$10+Z46*Z$10+AA46*AA$10+AB46*AB$10+AC46*AC$10+AD$10*AD46+AE$10*AE46</f>
        <v>0</v>
      </c>
      <c r="AG46" s="137" t="e">
        <f>AF49*1000/(MAX(AF$17,AF$25,AF$33,AF$41,AF$49,AF$57,AF$65,AF$73,AF$81,AF$89))</f>
        <v>#DIV/0!</v>
      </c>
    </row>
    <row r="47" spans="1:33" ht="12.75" customHeight="1" x14ac:dyDescent="0.2">
      <c r="A47" s="131"/>
      <c r="B47" s="135"/>
      <c r="C47" s="136"/>
      <c r="D47" s="47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30">
        <f>D47*D$10+E47*E$10+F47*F$10+G47*G$10+H47*H$10+I47*I$10+J47*J$10+K47*K$10+L47*L$10+M47*M$10+N$10*N47+O$10*O47</f>
        <v>0</v>
      </c>
      <c r="Q47" s="138"/>
      <c r="T47" s="47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30">
        <f>T47*T$10+U47*U$10+V47*V$10+W47*W$10+X47*X$10+Y47*Y$10+Z47*Z$10+AA47*AA$10+AB47*AB$10+AC47*AC$10+AD$10*AD47+AE$10*AE47</f>
        <v>0</v>
      </c>
      <c r="AG47" s="138"/>
    </row>
    <row r="48" spans="1:33" ht="12.75" customHeight="1" x14ac:dyDescent="0.2">
      <c r="A48" s="131"/>
      <c r="B48" s="135"/>
      <c r="C48" s="136"/>
      <c r="D48" s="47"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30">
        <f>D48*D$10+E48*E$10+F48*F$10+G48*G$10+H48*H$10+I48*I$10+J48*J$10+K48*K$10+L48*L$10+M48*M$10+N$10*N48+O$10*O48</f>
        <v>0</v>
      </c>
      <c r="Q48" s="138"/>
      <c r="T48" s="47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30">
        <f>T48*T$10+U48*U$10+V48*V$10+W48*W$10+X48*X$10+Y48*Y$10+Z48*Z$10+AA48*AA$10+AB48*AB$10+AC48*AC$10+AD$10*AD48+AE$10*AE48</f>
        <v>0</v>
      </c>
      <c r="AG48" s="138"/>
    </row>
    <row r="49" spans="1:33" ht="15" customHeight="1" thickBot="1" x14ac:dyDescent="0.3">
      <c r="A49" s="131"/>
      <c r="B49" s="135"/>
      <c r="C49" s="136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6">
        <f>P46+P47+P48</f>
        <v>0</v>
      </c>
      <c r="Q49" s="139"/>
      <c r="T49" s="57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6">
        <f>AF46+AF47+AF48</f>
        <v>0</v>
      </c>
      <c r="AG49" s="139"/>
    </row>
    <row r="50" spans="1:33" ht="14.25" customHeight="1" x14ac:dyDescent="0.2">
      <c r="A50" s="131"/>
      <c r="B50" s="135"/>
      <c r="C50" s="136"/>
      <c r="D50" s="11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30">
        <f>D50*D$11+E50*E$11+F50*F$11+G50*G$11+H50*H$11+I50*I$11+J50*J$11+K50*K$11+L50*L$11+M50*M$11+N$11*N50+O$11*O50</f>
        <v>0</v>
      </c>
      <c r="Q50" s="140">
        <f>P53*1000/(MAX(P$21,P$29,P$37,P$45,P$53,P$61,P$69,P$77,P$85,P$93))</f>
        <v>0</v>
      </c>
      <c r="T50" s="11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30">
        <f>T50*T$11+U50*U$11+V50*V$11+W50*W$11+X50*X$11+Y50*Y$11+Z50*Z$11+AA50*AA$11+AB50*AB$11+AC50*AC$11+AD$11*AD50+AE$11*AE50</f>
        <v>0</v>
      </c>
      <c r="AG50" s="140" t="e">
        <f>AF53*1000/(MAX(AF$21,AF$29,AF$37,AF$45,AF$53,AF$61,AF$69,AF$77,AF$85,AF$93))</f>
        <v>#DIV/0!</v>
      </c>
    </row>
    <row r="51" spans="1:33" ht="12.75" customHeight="1" thickBot="1" x14ac:dyDescent="0.25">
      <c r="A51" s="131"/>
      <c r="B51" s="135"/>
      <c r="C51" s="136"/>
      <c r="D51" s="14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30">
        <f>D51*D$11+E51*E$11+F51*F$11+G51*G$11+H51*H$11+I51*I$11+J51*J$11+K51*K$11+L51*L$11+M51*M$11+N$11*N51+O$11*O51</f>
        <v>0</v>
      </c>
      <c r="Q51" s="141"/>
      <c r="T51" s="14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30">
        <f>T51*T$11+U51*U$11+V51*V$11+W51*W$11+X51*X$11+Y51*Y$11+Z51*Z$11+AA51*AA$11+AB51*AB$11+AC51*AC$11+AD$11*AD51+AE$11*AE51</f>
        <v>0</v>
      </c>
      <c r="AG51" s="141"/>
    </row>
    <row r="52" spans="1:33" ht="12.75" customHeight="1" thickBot="1" x14ac:dyDescent="0.25">
      <c r="A52" s="131"/>
      <c r="B52" s="42" t="s">
        <v>10</v>
      </c>
      <c r="C52" s="42" t="s">
        <v>93</v>
      </c>
      <c r="D52" s="14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30">
        <f>D52*D$11+E52*E$11+F52*F$11+G52*G$11+H52*H$11+I52*I$11+J52*J$11+K52*K$11+L52*L$11+M52*M$11+N$11*N52+O$11*O52</f>
        <v>0</v>
      </c>
      <c r="Q52" s="141"/>
      <c r="T52" s="14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30">
        <f>T52*T$11+U52*U$11+V52*V$11+W52*W$11+X52*X$11+Y52*Y$11+Z52*Z$11+AA52*AA$11+AB52*AB$11+AC52*AC$11+AD$11*AD52+AE$11*AE52</f>
        <v>0</v>
      </c>
      <c r="AG52" s="141"/>
    </row>
    <row r="53" spans="1:33" ht="15" customHeight="1" thickBot="1" x14ac:dyDescent="0.3">
      <c r="A53" s="132"/>
      <c r="B53" s="43">
        <f>Q46</f>
        <v>0</v>
      </c>
      <c r="C53" s="44">
        <f>Q50</f>
        <v>0</v>
      </c>
      <c r="D53" s="57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41">
        <f>P50+P51+P52</f>
        <v>0</v>
      </c>
      <c r="Q53" s="142"/>
      <c r="T53" s="57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41">
        <f>AF50+AF51+AF52</f>
        <v>0</v>
      </c>
      <c r="AG53" s="142"/>
    </row>
    <row r="54" spans="1:33" ht="14.25" customHeight="1" x14ac:dyDescent="0.2">
      <c r="A54" s="130" t="str">
        <f>Clasifficación!A48</f>
        <v>A_6</v>
      </c>
      <c r="B54" s="133" t="str">
        <f>Clasifficación!B48</f>
        <v>PILOTO</v>
      </c>
      <c r="C54" s="134"/>
      <c r="D54" s="45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29">
        <f>D54*D$10+E54*E$10+F54*F$10+G54*G$10+H54*H$10+I54*I$10+J54*J$10+K54*K$10+L54*L$10+M54*M$10+N$10*N54+O$10*O54</f>
        <v>0</v>
      </c>
      <c r="Q54" s="137">
        <f>P57*1000/(MAX(P$17,P$25,P$33,P$41,P$49,P$57,P$65,P$73,P$81,P$89))</f>
        <v>0</v>
      </c>
      <c r="T54" s="45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46">
        <v>0</v>
      </c>
      <c r="AB54" s="46">
        <v>0</v>
      </c>
      <c r="AC54" s="46">
        <v>0</v>
      </c>
      <c r="AD54" s="46">
        <v>0</v>
      </c>
      <c r="AE54" s="46">
        <v>0</v>
      </c>
      <c r="AF54" s="29">
        <f>T54*T$10+U54*U$10+V54*V$10+W54*W$10+X54*X$10+Y54*Y$10+Z54*Z$10+AA54*AA$10+AB54*AB$10+AC54*AC$10+AD$10*AD54+AE$10*AE54</f>
        <v>0</v>
      </c>
      <c r="AG54" s="137" t="e">
        <f>AF57*1000/(MAX(AF$17,AF$25,AF$33,AF$41,AF$49,AF$57,AF$65,AF$73,AF$81,AF$89))</f>
        <v>#DIV/0!</v>
      </c>
    </row>
    <row r="55" spans="1:33" ht="12.75" customHeight="1" x14ac:dyDescent="0.2">
      <c r="A55" s="131"/>
      <c r="B55" s="135"/>
      <c r="C55" s="136"/>
      <c r="D55" s="47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30">
        <f>D55*D$10+E55*E$10+F55*F$10+G55*G$10+H55*H$10+I55*I$10+J55*J$10+K55*K$10+L55*L$10+M55*M$10+N$10*N55+O$10*O55</f>
        <v>0</v>
      </c>
      <c r="Q55" s="138"/>
      <c r="T55" s="47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30">
        <f>T55*T$10+U55*U$10+V55*V$10+W55*W$10+X55*X$10+Y55*Y$10+Z55*Z$10+AA55*AA$10+AB55*AB$10+AC55*AC$10+AD$10*AD55+AE$10*AE55</f>
        <v>0</v>
      </c>
      <c r="AG55" s="138"/>
    </row>
    <row r="56" spans="1:33" ht="12.75" customHeight="1" x14ac:dyDescent="0.2">
      <c r="A56" s="131"/>
      <c r="B56" s="135"/>
      <c r="C56" s="136"/>
      <c r="D56" s="47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30">
        <f>D56*D$10+E56*E$10+F56*F$10+G56*G$10+H56*H$10+I56*I$10+J56*J$10+K56*K$10+L56*L$10+M56*M$10+N$10*N56+O$10*O56</f>
        <v>0</v>
      </c>
      <c r="Q56" s="138"/>
      <c r="T56" s="47">
        <v>0</v>
      </c>
      <c r="U56" s="48">
        <v>0</v>
      </c>
      <c r="V56" s="48">
        <v>0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48">
        <v>0</v>
      </c>
      <c r="AC56" s="48">
        <v>0</v>
      </c>
      <c r="AD56" s="48">
        <v>0</v>
      </c>
      <c r="AE56" s="48">
        <v>0</v>
      </c>
      <c r="AF56" s="30">
        <f>T56*T$10+U56*U$10+V56*V$10+W56*W$10+X56*X$10+Y56*Y$10+Z56*Z$10+AA56*AA$10+AB56*AB$10+AC56*AC$10+AD$10*AD56+AE$10*AE56</f>
        <v>0</v>
      </c>
      <c r="AG56" s="138"/>
    </row>
    <row r="57" spans="1:33" ht="15" customHeight="1" thickBot="1" x14ac:dyDescent="0.3">
      <c r="A57" s="131"/>
      <c r="B57" s="135"/>
      <c r="C57" s="136"/>
      <c r="D57" s="57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6">
        <f>P54+P55+P56</f>
        <v>0</v>
      </c>
      <c r="Q57" s="139"/>
      <c r="T57" s="57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6">
        <f>AF54+AF55+AF56</f>
        <v>0</v>
      </c>
      <c r="AG57" s="139"/>
    </row>
    <row r="58" spans="1:33" ht="14.25" customHeight="1" x14ac:dyDescent="0.2">
      <c r="A58" s="131"/>
      <c r="B58" s="135"/>
      <c r="C58" s="136"/>
      <c r="D58" s="11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30">
        <f>D58*D$11+E58*E$11+F58*F$11+G58*G$11+H58*H$11+I58*I$11+J58*J$11+K58*K$11+L58*L$11+M58*M$11+N$11*N58+O$11*O58</f>
        <v>0</v>
      </c>
      <c r="Q58" s="140">
        <f>P61*1000/(MAX(P$21,P$29,P$37,P$45,P$53,P$61,P$69,P$77,P$85,P$93))</f>
        <v>0</v>
      </c>
      <c r="T58" s="11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30">
        <f>T58*T$11+U58*U$11+V58*V$11+W58*W$11+X58*X$11+Y58*Y$11+Z58*Z$11+AA58*AA$11+AB58*AB$11+AC58*AC$11+AD$11*AD58+AE$11*AE58</f>
        <v>0</v>
      </c>
      <c r="AG58" s="140" t="e">
        <f>AF61*1000/(MAX(AF$21,AF$29,AF$37,AF$45,AF$53,AF$61,AF$69,AF$77,AF$85,AF$93))</f>
        <v>#DIV/0!</v>
      </c>
    </row>
    <row r="59" spans="1:33" ht="12.75" customHeight="1" thickBot="1" x14ac:dyDescent="0.25">
      <c r="A59" s="131"/>
      <c r="B59" s="135"/>
      <c r="C59" s="136"/>
      <c r="D59" s="14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30">
        <f>D59*D$11+E59*E$11+F59*F$11+G59*G$11+H59*H$11+I59*I$11+J59*J$11+K59*K$11+L59*L$11+M59*M$11+N$11*N59+O$11*O59</f>
        <v>0</v>
      </c>
      <c r="Q59" s="141"/>
      <c r="T59" s="14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30">
        <f>T59*T$11+U59*U$11+V59*V$11+W59*W$11+X59*X$11+Y59*Y$11+Z59*Z$11+AA59*AA$11+AB59*AB$11+AC59*AC$11+AD$11*AD59+AE$11*AE59</f>
        <v>0</v>
      </c>
      <c r="AG59" s="141"/>
    </row>
    <row r="60" spans="1:33" ht="12.75" customHeight="1" thickBot="1" x14ac:dyDescent="0.25">
      <c r="A60" s="131"/>
      <c r="B60" s="42" t="s">
        <v>10</v>
      </c>
      <c r="C60" s="42" t="s">
        <v>93</v>
      </c>
      <c r="D60" s="14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30">
        <f>D60*D$11+E60*E$11+F60*F$11+G60*G$11+H60*H$11+I60*I$11+J60*J$11+K60*K$11+L60*L$11+M60*M$11+N$11*N60+O$11*O60</f>
        <v>0</v>
      </c>
      <c r="Q60" s="141"/>
      <c r="T60" s="14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30">
        <f>T60*T$11+U60*U$11+V60*V$11+W60*W$11+X60*X$11+Y60*Y$11+Z60*Z$11+AA60*AA$11+AB60*AB$11+AC60*AC$11+AD$11*AD60+AE$11*AE60</f>
        <v>0</v>
      </c>
      <c r="AG60" s="141"/>
    </row>
    <row r="61" spans="1:33" ht="15" customHeight="1" thickBot="1" x14ac:dyDescent="0.3">
      <c r="A61" s="132"/>
      <c r="B61" s="43">
        <f>Q54</f>
        <v>0</v>
      </c>
      <c r="C61" s="44">
        <f>Q58</f>
        <v>0</v>
      </c>
      <c r="D61" s="57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41">
        <f>P58+P59+P60</f>
        <v>0</v>
      </c>
      <c r="Q61" s="142"/>
      <c r="T61" s="57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41">
        <f>AF58+AF59+AF60</f>
        <v>0</v>
      </c>
      <c r="AG61" s="142"/>
    </row>
    <row r="62" spans="1:33" ht="14.25" customHeight="1" x14ac:dyDescent="0.2">
      <c r="A62" s="130" t="str">
        <f>Clasifficación!A49</f>
        <v>A_7</v>
      </c>
      <c r="B62" s="133" t="str">
        <f>Clasifficación!B49</f>
        <v>PILOTO</v>
      </c>
      <c r="C62" s="134"/>
      <c r="D62" s="45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29">
        <f>D62*D$10+E62*E$10+F62*F$10+G62*G$10+H62*H$10+I62*I$10+J62*J$10+K62*K$10+L62*L$10+M62*M$10+N$10*N62+O$10*O62</f>
        <v>0</v>
      </c>
      <c r="Q62" s="137">
        <f>P65*1000/(MAX(P$17,P$25,P$33,P$41,P$49,P$57,P$65,P$73,P$81,P$89))</f>
        <v>0</v>
      </c>
      <c r="T62" s="45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29">
        <f>T62*T$10+U62*U$10+V62*V$10+W62*W$10+X62*X$10+Y62*Y$10+Z62*Z$10+AA62*AA$10+AB62*AB$10+AC62*AC$10+AD$10*AD62+AE$10*AE62</f>
        <v>0</v>
      </c>
      <c r="AG62" s="137" t="e">
        <f>AF65*1000/(MAX(AF$17,AF$25,AF$33,AF$41,AF$49,AF$57,AF$65,AF$73,AF$81,AF$89))</f>
        <v>#DIV/0!</v>
      </c>
    </row>
    <row r="63" spans="1:33" ht="12.75" customHeight="1" x14ac:dyDescent="0.2">
      <c r="A63" s="131"/>
      <c r="B63" s="135"/>
      <c r="C63" s="136"/>
      <c r="D63" s="47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30">
        <f>D63*D$10+E63*E$10+F63*F$10+G63*G$10+H63*H$10+I63*I$10+J63*J$10+K63*K$10+L63*L$10+M63*M$10+N$10*N63+O$10*O63</f>
        <v>0</v>
      </c>
      <c r="Q63" s="138"/>
      <c r="T63" s="47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30">
        <f>T63*T$10+U63*U$10+V63*V$10+W63*W$10+X63*X$10+Y63*Y$10+Z63*Z$10+AA63*AA$10+AB63*AB$10+AC63*AC$10+AD$10*AD63+AE$10*AE63</f>
        <v>0</v>
      </c>
      <c r="AG63" s="138"/>
    </row>
    <row r="64" spans="1:33" ht="12.75" customHeight="1" x14ac:dyDescent="0.2">
      <c r="A64" s="131"/>
      <c r="B64" s="135"/>
      <c r="C64" s="136"/>
      <c r="D64" s="47"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30">
        <f>D64*D$10+E64*E$10+F64*F$10+G64*G$10+H64*H$10+I64*I$10+J64*J$10+K64*K$10+L64*L$10+M64*M$10+N$10*N64+O$10*O64</f>
        <v>0</v>
      </c>
      <c r="Q64" s="138"/>
      <c r="T64" s="47">
        <v>0</v>
      </c>
      <c r="U64" s="48">
        <v>0</v>
      </c>
      <c r="V64" s="48">
        <v>0</v>
      </c>
      <c r="W64" s="48">
        <v>0</v>
      </c>
      <c r="X64" s="48">
        <v>0</v>
      </c>
      <c r="Y64" s="48">
        <v>0</v>
      </c>
      <c r="Z64" s="48">
        <v>0</v>
      </c>
      <c r="AA64" s="48">
        <v>0</v>
      </c>
      <c r="AB64" s="48">
        <v>0</v>
      </c>
      <c r="AC64" s="48">
        <v>0</v>
      </c>
      <c r="AD64" s="48">
        <v>0</v>
      </c>
      <c r="AE64" s="48">
        <v>0</v>
      </c>
      <c r="AF64" s="30">
        <f>T64*T$10+U64*U$10+V64*V$10+W64*W$10+X64*X$10+Y64*Y$10+Z64*Z$10+AA64*AA$10+AB64*AB$10+AC64*AC$10+AD$10*AD64+AE$10*AE64</f>
        <v>0</v>
      </c>
      <c r="AG64" s="138"/>
    </row>
    <row r="65" spans="1:33" ht="15" customHeight="1" thickBot="1" x14ac:dyDescent="0.3">
      <c r="A65" s="131"/>
      <c r="B65" s="135"/>
      <c r="C65" s="136"/>
      <c r="D65" s="57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6">
        <f>P62+P63+P64</f>
        <v>0</v>
      </c>
      <c r="Q65" s="139"/>
      <c r="T65" s="57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6">
        <f>AF62+AF63+AF64</f>
        <v>0</v>
      </c>
      <c r="AG65" s="139"/>
    </row>
    <row r="66" spans="1:33" ht="14.25" customHeight="1" x14ac:dyDescent="0.2">
      <c r="A66" s="131"/>
      <c r="B66" s="135"/>
      <c r="C66" s="136"/>
      <c r="D66" s="11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30">
        <f>D66*D$11+E66*E$11+F66*F$11+G66*G$11+H66*H$11+I66*I$11+J66*J$11+K66*K$11+L66*L$11+M66*M$11+N$11*N66+O$11*O66</f>
        <v>0</v>
      </c>
      <c r="Q66" s="140">
        <f>P69*1000/(MAX(P$21,P$29,P$37,P$45,P$53,P$61,P$69,P$77,P$85,P$93))</f>
        <v>0</v>
      </c>
      <c r="T66" s="11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30">
        <f>T66*T$11+U66*U$11+V66*V$11+W66*W$11+X66*X$11+Y66*Y$11+Z66*Z$11+AA66*AA$11+AB66*AB$11+AC66*AC$11+AD$11*AD66+AE$11*AE66</f>
        <v>0</v>
      </c>
      <c r="AG66" s="140" t="e">
        <f>AF69*1000/(MAX(AF$21,AF$29,AF$37,AF$45,AF$53,AF$61,AF$69,AF$77,AF$85,AF$93))</f>
        <v>#DIV/0!</v>
      </c>
    </row>
    <row r="67" spans="1:33" ht="12.75" customHeight="1" thickBot="1" x14ac:dyDescent="0.25">
      <c r="A67" s="131"/>
      <c r="B67" s="135"/>
      <c r="C67" s="136"/>
      <c r="D67" s="14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30">
        <f>D67*D$11+E67*E$11+F67*F$11+G67*G$11+H67*H$11+I67*I$11+J67*J$11+K67*K$11+L67*L$11+M67*M$11+N$11*N67+O$11*O67</f>
        <v>0</v>
      </c>
      <c r="Q67" s="141"/>
      <c r="T67" s="14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30">
        <f>T67*T$11+U67*U$11+V67*V$11+W67*W$11+X67*X$11+Y67*Y$11+Z67*Z$11+AA67*AA$11+AB67*AB$11+AC67*AC$11+AD$11*AD67+AE$11*AE67</f>
        <v>0</v>
      </c>
      <c r="AG67" s="141"/>
    </row>
    <row r="68" spans="1:33" ht="12.75" customHeight="1" thickBot="1" x14ac:dyDescent="0.25">
      <c r="A68" s="131"/>
      <c r="B68" s="42" t="s">
        <v>10</v>
      </c>
      <c r="C68" s="42" t="s">
        <v>93</v>
      </c>
      <c r="D68" s="14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30">
        <f>D68*D$11+E68*E$11+F68*F$11+G68*G$11+H68*H$11+I68*I$11+J68*J$11+K68*K$11+L68*L$11+M68*M$11+N$11*N68+O$11*O68</f>
        <v>0</v>
      </c>
      <c r="Q68" s="141"/>
      <c r="T68" s="14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30">
        <f>T68*T$11+U68*U$11+V68*V$11+W68*W$11+X68*X$11+Y68*Y$11+Z68*Z$11+AA68*AA$11+AB68*AB$11+AC68*AC$11+AD$11*AD68+AE$11*AE68</f>
        <v>0</v>
      </c>
      <c r="AG68" s="141"/>
    </row>
    <row r="69" spans="1:33" ht="15" customHeight="1" thickBot="1" x14ac:dyDescent="0.3">
      <c r="A69" s="132"/>
      <c r="B69" s="43">
        <f>Q62</f>
        <v>0</v>
      </c>
      <c r="C69" s="44">
        <f>Q66</f>
        <v>0</v>
      </c>
      <c r="D69" s="57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41">
        <f>P66+P67+P68</f>
        <v>0</v>
      </c>
      <c r="Q69" s="142"/>
      <c r="T69" s="57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41">
        <f>AF66+AF67+AF68</f>
        <v>0</v>
      </c>
      <c r="AG69" s="142"/>
    </row>
    <row r="70" spans="1:33" ht="14.25" customHeight="1" x14ac:dyDescent="0.2">
      <c r="A70" s="130" t="str">
        <f>Clasifficación!A50</f>
        <v>A_8</v>
      </c>
      <c r="B70" s="133" t="str">
        <f>Clasifficación!B50</f>
        <v>PILOTO</v>
      </c>
      <c r="C70" s="134"/>
      <c r="D70" s="45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29">
        <f>D70*D$10+E70*E$10+F70*F$10+G70*G$10+H70*H$10+I70*I$10+J70*J$10+K70*K$10+L70*L$10+M70*M$10+N$10*N70+O$10*O70</f>
        <v>0</v>
      </c>
      <c r="Q70" s="137">
        <f>P73*1000/(MAX(P$17,P$25,P$33,P$41,P$49,P$57,P$65,P$73,P$81,P$89))</f>
        <v>0</v>
      </c>
      <c r="T70" s="45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0</v>
      </c>
      <c r="AE70" s="46">
        <v>0</v>
      </c>
      <c r="AF70" s="29">
        <f>T70*T$10+U70*U$10+V70*V$10+W70*W$10+X70*X$10+Y70*Y$10+Z70*Z$10+AA70*AA$10+AB70*AB$10+AC70*AC$10+AD$10*AD70+AE$10*AE70</f>
        <v>0</v>
      </c>
      <c r="AG70" s="137" t="e">
        <f>AF73*1000/(MAX(AF$17,AF$25,AF$33,AF$41,AF$49,AF$57,AF$65,AF$73,AF$81,AF$89))</f>
        <v>#DIV/0!</v>
      </c>
    </row>
    <row r="71" spans="1:33" ht="12.75" customHeight="1" x14ac:dyDescent="0.2">
      <c r="A71" s="131"/>
      <c r="B71" s="135"/>
      <c r="C71" s="136"/>
      <c r="D71" s="47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30">
        <f>D71*D$10+E71*E$10+F71*F$10+G71*G$10+H71*H$10+I71*I$10+J71*J$10+K71*K$10+L71*L$10+M71*M$10+N$10*N71+O$10*O71</f>
        <v>0</v>
      </c>
      <c r="Q71" s="138"/>
      <c r="T71" s="47">
        <v>0</v>
      </c>
      <c r="U71" s="48">
        <v>0</v>
      </c>
      <c r="V71" s="48">
        <v>0</v>
      </c>
      <c r="W71" s="48">
        <v>0</v>
      </c>
      <c r="X71" s="48">
        <v>0</v>
      </c>
      <c r="Y71" s="48">
        <v>0</v>
      </c>
      <c r="Z71" s="48">
        <v>0</v>
      </c>
      <c r="AA71" s="48">
        <v>0</v>
      </c>
      <c r="AB71" s="48">
        <v>0</v>
      </c>
      <c r="AC71" s="48">
        <v>0</v>
      </c>
      <c r="AD71" s="48">
        <v>0</v>
      </c>
      <c r="AE71" s="48">
        <v>0</v>
      </c>
      <c r="AF71" s="30">
        <f>T71*T$10+U71*U$10+V71*V$10+W71*W$10+X71*X$10+Y71*Y$10+Z71*Z$10+AA71*AA$10+AB71*AB$10+AC71*AC$10+AD$10*AD71+AE$10*AE71</f>
        <v>0</v>
      </c>
      <c r="AG71" s="138"/>
    </row>
    <row r="72" spans="1:33" ht="12.75" customHeight="1" x14ac:dyDescent="0.2">
      <c r="A72" s="131"/>
      <c r="B72" s="135"/>
      <c r="C72" s="136"/>
      <c r="D72" s="47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30">
        <f>D72*D$10+E72*E$10+F72*F$10+G72*G$10+H72*H$10+I72*I$10+J72*J$10+K72*K$10+L72*L$10+M72*M$10+N$10*N72+O$10*O72</f>
        <v>0</v>
      </c>
      <c r="Q72" s="138"/>
      <c r="T72" s="47">
        <v>0</v>
      </c>
      <c r="U72" s="48">
        <v>0</v>
      </c>
      <c r="V72" s="48">
        <v>0</v>
      </c>
      <c r="W72" s="48">
        <v>0</v>
      </c>
      <c r="X72" s="48">
        <v>0</v>
      </c>
      <c r="Y72" s="48">
        <v>0</v>
      </c>
      <c r="Z72" s="48">
        <v>0</v>
      </c>
      <c r="AA72" s="48">
        <v>0</v>
      </c>
      <c r="AB72" s="48">
        <v>0</v>
      </c>
      <c r="AC72" s="48">
        <v>0</v>
      </c>
      <c r="AD72" s="48">
        <v>0</v>
      </c>
      <c r="AE72" s="48">
        <v>0</v>
      </c>
      <c r="AF72" s="30">
        <f>T72*T$10+U72*U$10+V72*V$10+W72*W$10+X72*X$10+Y72*Y$10+Z72*Z$10+AA72*AA$10+AB72*AB$10+AC72*AC$10+AD$10*AD72+AE$10*AE72</f>
        <v>0</v>
      </c>
      <c r="AG72" s="138"/>
    </row>
    <row r="73" spans="1:33" ht="15" customHeight="1" thickBot="1" x14ac:dyDescent="0.3">
      <c r="A73" s="131"/>
      <c r="B73" s="135"/>
      <c r="C73" s="136"/>
      <c r="D73" s="57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6">
        <f>P70+P71+P72</f>
        <v>0</v>
      </c>
      <c r="Q73" s="139"/>
      <c r="T73" s="57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6">
        <f>AF70+AF71+AF72</f>
        <v>0</v>
      </c>
      <c r="AG73" s="139"/>
    </row>
    <row r="74" spans="1:33" ht="14.25" customHeight="1" x14ac:dyDescent="0.2">
      <c r="A74" s="131"/>
      <c r="B74" s="135"/>
      <c r="C74" s="136"/>
      <c r="D74" s="11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30">
        <f>D74*D$11+E74*E$11+F74*F$11+G74*G$11+H74*H$11+I74*I$11+J74*J$11+K74*K$11+L74*L$11+M74*M$11+N$11*N74+O$11*O74</f>
        <v>0</v>
      </c>
      <c r="Q74" s="140">
        <f>P77*1000/(MAX(P$21,P$29,P$37,P$45,P$53,P$61,P$69,P$77,P$85,P$93))</f>
        <v>0</v>
      </c>
      <c r="T74" s="11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30">
        <f>T74*T$11+U74*U$11+V74*V$11+W74*W$11+X74*X$11+Y74*Y$11+Z74*Z$11+AA74*AA$11+AB74*AB$11+AC74*AC$11+AD$11*AD74+AE$11*AE74</f>
        <v>0</v>
      </c>
      <c r="AG74" s="140" t="e">
        <f>AF77*1000/(MAX(AF$21,AF$29,AF$37,AF$45,AF$53,AF$61,AF$69,AF$77,AF$85,AF$93))</f>
        <v>#DIV/0!</v>
      </c>
    </row>
    <row r="75" spans="1:33" ht="12.75" customHeight="1" thickBot="1" x14ac:dyDescent="0.25">
      <c r="A75" s="131"/>
      <c r="B75" s="135"/>
      <c r="C75" s="136"/>
      <c r="D75" s="14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30">
        <f>D75*D$11+E75*E$11+F75*F$11+G75*G$11+H75*H$11+I75*I$11+J75*J$11+K75*K$11+L75*L$11+M75*M$11+N$11*N75+O$11*O75</f>
        <v>0</v>
      </c>
      <c r="Q75" s="141"/>
      <c r="T75" s="14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30">
        <f>T75*T$11+U75*U$11+V75*V$11+W75*W$11+X75*X$11+Y75*Y$11+Z75*Z$11+AA75*AA$11+AB75*AB$11+AC75*AC$11+AD$11*AD75+AE$11*AE75</f>
        <v>0</v>
      </c>
      <c r="AG75" s="141"/>
    </row>
    <row r="76" spans="1:33" ht="12.75" customHeight="1" thickBot="1" x14ac:dyDescent="0.25">
      <c r="A76" s="131"/>
      <c r="B76" s="42" t="s">
        <v>10</v>
      </c>
      <c r="C76" s="42" t="s">
        <v>93</v>
      </c>
      <c r="D76" s="14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30">
        <f>D76*D$11+E76*E$11+F76*F$11+G76*G$11+H76*H$11+I76*I$11+J76*J$11+K76*K$11+L76*L$11+M76*M$11+N$11*N76+O$11*O76</f>
        <v>0</v>
      </c>
      <c r="Q76" s="141"/>
      <c r="T76" s="14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30">
        <f>T76*T$11+U76*U$11+V76*V$11+W76*W$11+X76*X$11+Y76*Y$11+Z76*Z$11+AA76*AA$11+AB76*AB$11+AC76*AC$11+AD$11*AD76+AE$11*AE76</f>
        <v>0</v>
      </c>
      <c r="AG76" s="141"/>
    </row>
    <row r="77" spans="1:33" ht="15" customHeight="1" thickBot="1" x14ac:dyDescent="0.3">
      <c r="A77" s="132"/>
      <c r="B77" s="43">
        <f>Q70</f>
        <v>0</v>
      </c>
      <c r="C77" s="44">
        <f>Q74</f>
        <v>0</v>
      </c>
      <c r="D77" s="57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41">
        <f>P74+P75+P76</f>
        <v>0</v>
      </c>
      <c r="Q77" s="142"/>
      <c r="T77" s="57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41">
        <f>AF74+AF75+AF76</f>
        <v>0</v>
      </c>
      <c r="AG77" s="142"/>
    </row>
    <row r="78" spans="1:33" ht="14.25" customHeight="1" x14ac:dyDescent="0.2">
      <c r="A78" s="130" t="str">
        <f>Clasifficación!A51</f>
        <v>A_9</v>
      </c>
      <c r="B78" s="133" t="str">
        <f>Clasifficación!B51</f>
        <v>PILOTO</v>
      </c>
      <c r="C78" s="134"/>
      <c r="D78" s="45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29">
        <f>D78*D$10+E78*E$10+F78*F$10+G78*G$10+H78*H$10+I78*I$10+J78*J$10+K78*K$10+L78*L$10+M78*M$10+N$10*N78+O$10*O78</f>
        <v>0</v>
      </c>
      <c r="Q78" s="137">
        <f>P81*1000/(MAX(P$17,P$25,P$33,P$41,P$49,P$57,P$65,P$73,P$81,P$89))</f>
        <v>0</v>
      </c>
      <c r="T78" s="45">
        <v>0</v>
      </c>
      <c r="U78" s="46">
        <v>0</v>
      </c>
      <c r="V78" s="46">
        <v>0</v>
      </c>
      <c r="W78" s="46">
        <v>0</v>
      </c>
      <c r="X78" s="46">
        <v>0</v>
      </c>
      <c r="Y78" s="46">
        <v>0</v>
      </c>
      <c r="Z78" s="46">
        <v>0</v>
      </c>
      <c r="AA78" s="46">
        <v>0</v>
      </c>
      <c r="AB78" s="46">
        <v>0</v>
      </c>
      <c r="AC78" s="46">
        <v>0</v>
      </c>
      <c r="AD78" s="46">
        <v>0</v>
      </c>
      <c r="AE78" s="46">
        <v>0</v>
      </c>
      <c r="AF78" s="29">
        <f>T78*T$10+U78*U$10+V78*V$10+W78*W$10+X78*X$10+Y78*Y$10+Z78*Z$10+AA78*AA$10+AB78*AB$10+AC78*AC$10+AD$10*AD78+AE$10*AE78</f>
        <v>0</v>
      </c>
      <c r="AG78" s="137" t="e">
        <f>AF81*1000/(MAX(AF$17,AF$25,AF$33,AF$41,AF$49,AF$57,AF$65,AF$73,AF$81,AF$89))</f>
        <v>#DIV/0!</v>
      </c>
    </row>
    <row r="79" spans="1:33" ht="12.75" customHeight="1" x14ac:dyDescent="0.2">
      <c r="A79" s="131"/>
      <c r="B79" s="135"/>
      <c r="C79" s="136"/>
      <c r="D79" s="47">
        <v>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30">
        <f>D79*D$10+E79*E$10+F79*F$10+G79*G$10+H79*H$10+I79*I$10+J79*J$10+K79*K$10+L79*L$10+M79*M$10+N$10*N79+O$10*O79</f>
        <v>0</v>
      </c>
      <c r="Q79" s="138"/>
      <c r="T79" s="47">
        <v>0</v>
      </c>
      <c r="U79" s="48">
        <v>0</v>
      </c>
      <c r="V79" s="48">
        <v>0</v>
      </c>
      <c r="W79" s="48">
        <v>0</v>
      </c>
      <c r="X79" s="48">
        <v>0</v>
      </c>
      <c r="Y79" s="48">
        <v>0</v>
      </c>
      <c r="Z79" s="48">
        <v>0</v>
      </c>
      <c r="AA79" s="48">
        <v>0</v>
      </c>
      <c r="AB79" s="48">
        <v>0</v>
      </c>
      <c r="AC79" s="48">
        <v>0</v>
      </c>
      <c r="AD79" s="48">
        <v>0</v>
      </c>
      <c r="AE79" s="48">
        <v>0</v>
      </c>
      <c r="AF79" s="30">
        <f>T79*T$10+U79*U$10+V79*V$10+W79*W$10+X79*X$10+Y79*Y$10+Z79*Z$10+AA79*AA$10+AB79*AB$10+AC79*AC$10+AD$10*AD79+AE$10*AE79</f>
        <v>0</v>
      </c>
      <c r="AG79" s="138"/>
    </row>
    <row r="80" spans="1:33" ht="12.75" customHeight="1" x14ac:dyDescent="0.2">
      <c r="A80" s="131"/>
      <c r="B80" s="135"/>
      <c r="C80" s="136"/>
      <c r="D80" s="47">
        <v>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30">
        <f>D80*D$10+E80*E$10+F80*F$10+G80*G$10+H80*H$10+I80*I$10+J80*J$10+K80*K$10+L80*L$10+M80*M$10+N$10*N80+O$10*O80</f>
        <v>0</v>
      </c>
      <c r="Q80" s="138"/>
      <c r="T80" s="47">
        <v>0</v>
      </c>
      <c r="U80" s="48">
        <v>0</v>
      </c>
      <c r="V80" s="48">
        <v>0</v>
      </c>
      <c r="W80" s="48">
        <v>0</v>
      </c>
      <c r="X80" s="48">
        <v>0</v>
      </c>
      <c r="Y80" s="48">
        <v>0</v>
      </c>
      <c r="Z80" s="48">
        <v>0</v>
      </c>
      <c r="AA80" s="48">
        <v>0</v>
      </c>
      <c r="AB80" s="48">
        <v>0</v>
      </c>
      <c r="AC80" s="48">
        <v>0</v>
      </c>
      <c r="AD80" s="48">
        <v>0</v>
      </c>
      <c r="AE80" s="48">
        <v>0</v>
      </c>
      <c r="AF80" s="30">
        <f>T80*T$10+U80*U$10+V80*V$10+W80*W$10+X80*X$10+Y80*Y$10+Z80*Z$10+AA80*AA$10+AB80*AB$10+AC80*AC$10+AD$10*AD80+AE$10*AE80</f>
        <v>0</v>
      </c>
      <c r="AG80" s="138"/>
    </row>
    <row r="81" spans="1:33" ht="15" customHeight="1" thickBot="1" x14ac:dyDescent="0.3">
      <c r="A81" s="131"/>
      <c r="B81" s="135"/>
      <c r="C81" s="136"/>
      <c r="D81" s="57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6">
        <f>P78+P79+P80</f>
        <v>0</v>
      </c>
      <c r="Q81" s="139"/>
      <c r="T81" s="57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6">
        <f>AF78+AF79+AF80</f>
        <v>0</v>
      </c>
      <c r="AG81" s="139"/>
    </row>
    <row r="82" spans="1:33" ht="14.25" customHeight="1" x14ac:dyDescent="0.2">
      <c r="A82" s="131"/>
      <c r="B82" s="135"/>
      <c r="C82" s="136"/>
      <c r="D82" s="11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30">
        <f>D82*D$11+E82*E$11+F82*F$11+G82*G$11+H82*H$11+I82*I$11+J82*J$11+K82*K$11+L82*L$11+M82*M$11+N$11*N82+O$11*O82</f>
        <v>0</v>
      </c>
      <c r="Q82" s="140">
        <f>P85*1000/(MAX(P$21,P$29,P$37,P$45,P$53,P$61,P$69,P$77,P$85,P$93))</f>
        <v>0</v>
      </c>
      <c r="T82" s="11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30">
        <f>T82*T$11+U82*U$11+V82*V$11+W82*W$11+X82*X$11+Y82*Y$11+Z82*Z$11+AA82*AA$11+AB82*AB$11+AC82*AC$11+AD$11*AD82+AE$11*AE82</f>
        <v>0</v>
      </c>
      <c r="AG82" s="140" t="e">
        <f>AF85*1000/(MAX(AF$21,AF$29,AF$37,AF$45,AF$53,AF$61,AF$69,AF$77,AF$85,AF$93))</f>
        <v>#DIV/0!</v>
      </c>
    </row>
    <row r="83" spans="1:33" ht="12.75" customHeight="1" thickBot="1" x14ac:dyDescent="0.25">
      <c r="A83" s="131"/>
      <c r="B83" s="135"/>
      <c r="C83" s="136"/>
      <c r="D83" s="14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30">
        <f>D83*D$11+E83*E$11+F83*F$11+G83*G$11+H83*H$11+I83*I$11+J83*J$11+K83*K$11+L83*L$11+M83*M$11+N$11*N83+O$11*O83</f>
        <v>0</v>
      </c>
      <c r="Q83" s="141"/>
      <c r="T83" s="14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30">
        <f>T83*T$11+U83*U$11+V83*V$11+W83*W$11+X83*X$11+Y83*Y$11+Z83*Z$11+AA83*AA$11+AB83*AB$11+AC83*AC$11+AD$11*AD83+AE$11*AE83</f>
        <v>0</v>
      </c>
      <c r="AG83" s="141"/>
    </row>
    <row r="84" spans="1:33" ht="12.75" customHeight="1" thickBot="1" x14ac:dyDescent="0.25">
      <c r="A84" s="131"/>
      <c r="B84" s="42" t="s">
        <v>10</v>
      </c>
      <c r="C84" s="42" t="s">
        <v>93</v>
      </c>
      <c r="D84" s="14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30">
        <f>D84*D$11+E84*E$11+F84*F$11+G84*G$11+H84*H$11+I84*I$11+J84*J$11+K84*K$11+L84*L$11+M84*M$11+N$11*N84+O$11*O84</f>
        <v>0</v>
      </c>
      <c r="Q84" s="141"/>
      <c r="T84" s="14">
        <v>0</v>
      </c>
      <c r="U84" s="15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30">
        <f>T84*T$11+U84*U$11+V84*V$11+W84*W$11+X84*X$11+Y84*Y$11+Z84*Z$11+AA84*AA$11+AB84*AB$11+AC84*AC$11+AD$11*AD84+AE$11*AE84</f>
        <v>0</v>
      </c>
      <c r="AG84" s="141"/>
    </row>
    <row r="85" spans="1:33" ht="15" customHeight="1" thickBot="1" x14ac:dyDescent="0.3">
      <c r="A85" s="132"/>
      <c r="B85" s="43">
        <f>Q78</f>
        <v>0</v>
      </c>
      <c r="C85" s="44">
        <f>Q82</f>
        <v>0</v>
      </c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41">
        <f>P82+P83+P84</f>
        <v>0</v>
      </c>
      <c r="Q85" s="142"/>
      <c r="T85" s="57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41">
        <f>AF82+AF83+AF84</f>
        <v>0</v>
      </c>
      <c r="AG85" s="142"/>
    </row>
    <row r="86" spans="1:33" ht="14.25" customHeight="1" x14ac:dyDescent="0.2">
      <c r="A86" s="130" t="str">
        <f>Clasifficación!A52</f>
        <v>A_10</v>
      </c>
      <c r="B86" s="133" t="str">
        <f>Clasifficación!B52</f>
        <v>PILOTO</v>
      </c>
      <c r="C86" s="134"/>
      <c r="D86" s="45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29">
        <f>D86*D$10+E86*E$10+F86*F$10+G86*G$10+H86*H$10+I86*I$10+J86*J$10+K86*K$10+L86*L$10+M86*M$10+N$10*N86+O$10*O86</f>
        <v>0</v>
      </c>
      <c r="Q86" s="137">
        <f>P89*1000/(MAX(P$17,P$25,P$33,P$41,P$49,P$57,P$65,P$73,P$81,P$89))</f>
        <v>0</v>
      </c>
      <c r="T86" s="45">
        <v>0</v>
      </c>
      <c r="U86" s="46">
        <v>0</v>
      </c>
      <c r="V86" s="46">
        <v>0</v>
      </c>
      <c r="W86" s="46">
        <v>0</v>
      </c>
      <c r="X86" s="46">
        <v>0</v>
      </c>
      <c r="Y86" s="46">
        <v>0</v>
      </c>
      <c r="Z86" s="46">
        <v>0</v>
      </c>
      <c r="AA86" s="46">
        <v>0</v>
      </c>
      <c r="AB86" s="46">
        <v>0</v>
      </c>
      <c r="AC86" s="46">
        <v>0</v>
      </c>
      <c r="AD86" s="46">
        <v>0</v>
      </c>
      <c r="AE86" s="46">
        <v>0</v>
      </c>
      <c r="AF86" s="29">
        <f>T86*T$10+U86*U$10+V86*V$10+W86*W$10+X86*X$10+Y86*Y$10+Z86*Z$10+AA86*AA$10+AB86*AB$10+AC86*AC$10+AD$10*AD86+AE$10*AE86</f>
        <v>0</v>
      </c>
      <c r="AG86" s="137" t="e">
        <f>AF89*1000/(MAX(AF$17,AF$25,AF$33,AF$41,AF$49,AF$57,AF$65,AF$73,AF$81,AF$89))</f>
        <v>#DIV/0!</v>
      </c>
    </row>
    <row r="87" spans="1:33" ht="12.75" customHeight="1" x14ac:dyDescent="0.2">
      <c r="A87" s="131"/>
      <c r="B87" s="135"/>
      <c r="C87" s="136"/>
      <c r="D87" s="47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30">
        <f>D87*D$10+E87*E$10+F87*F$10+G87*G$10+H87*H$10+I87*I$10+J87*J$10+K87*K$10+L87*L$10+M87*M$10+N$10*N87+O$10*O87</f>
        <v>0</v>
      </c>
      <c r="Q87" s="138"/>
      <c r="T87" s="47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8">
        <v>0</v>
      </c>
      <c r="AB87" s="48">
        <v>0</v>
      </c>
      <c r="AC87" s="48">
        <v>0</v>
      </c>
      <c r="AD87" s="48">
        <v>0</v>
      </c>
      <c r="AE87" s="48">
        <v>0</v>
      </c>
      <c r="AF87" s="30">
        <f>T87*T$10+U87*U$10+V87*V$10+W87*W$10+X87*X$10+Y87*Y$10+Z87*Z$10+AA87*AA$10+AB87*AB$10+AC87*AC$10+AD$10*AD87+AE$10*AE87</f>
        <v>0</v>
      </c>
      <c r="AG87" s="138"/>
    </row>
    <row r="88" spans="1:33" ht="12.75" customHeight="1" x14ac:dyDescent="0.2">
      <c r="A88" s="131"/>
      <c r="B88" s="135"/>
      <c r="C88" s="136"/>
      <c r="D88" s="47">
        <v>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30">
        <f>D88*D$10+E88*E$10+F88*F$10+G88*G$10+H88*H$10+I88*I$10+J88*J$10+K88*K$10+L88*L$10+M88*M$10+N$10*N88+O$10*O88</f>
        <v>0</v>
      </c>
      <c r="Q88" s="138"/>
      <c r="T88" s="47">
        <v>0</v>
      </c>
      <c r="U88" s="48">
        <v>0</v>
      </c>
      <c r="V88" s="48">
        <v>0</v>
      </c>
      <c r="W88" s="48">
        <v>0</v>
      </c>
      <c r="X88" s="48">
        <v>0</v>
      </c>
      <c r="Y88" s="48">
        <v>0</v>
      </c>
      <c r="Z88" s="48">
        <v>0</v>
      </c>
      <c r="AA88" s="48">
        <v>0</v>
      </c>
      <c r="AB88" s="48">
        <v>0</v>
      </c>
      <c r="AC88" s="48">
        <v>0</v>
      </c>
      <c r="AD88" s="48">
        <v>0</v>
      </c>
      <c r="AE88" s="48">
        <v>0</v>
      </c>
      <c r="AF88" s="30">
        <f>T88*T$10+U88*U$10+V88*V$10+W88*W$10+X88*X$10+Y88*Y$10+Z88*Z$10+AA88*AA$10+AB88*AB$10+AC88*AC$10+AD$10*AD88+AE$10*AE88</f>
        <v>0</v>
      </c>
      <c r="AG88" s="138"/>
    </row>
    <row r="89" spans="1:33" ht="15" customHeight="1" thickBot="1" x14ac:dyDescent="0.3">
      <c r="A89" s="131"/>
      <c r="B89" s="135"/>
      <c r="C89" s="136"/>
      <c r="D89" s="57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6">
        <f>P86+P87+P88</f>
        <v>0</v>
      </c>
      <c r="Q89" s="139"/>
      <c r="T89" s="57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6">
        <f>AF86+AF87+AF88</f>
        <v>0</v>
      </c>
      <c r="AG89" s="139"/>
    </row>
    <row r="90" spans="1:33" ht="14.25" customHeight="1" x14ac:dyDescent="0.2">
      <c r="A90" s="131"/>
      <c r="B90" s="135"/>
      <c r="C90" s="136"/>
      <c r="D90" s="11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30">
        <f>D90*D$11+E90*E$11+F90*F$11+G90*G$11+H90*H$11+I90*I$11+J90*J$11+K90*K$11+L90*L$11+M90*M$11+N$11*N90+O$11*O90</f>
        <v>0</v>
      </c>
      <c r="Q90" s="140">
        <f>P93*1000/(MAX(P$21,P$29,P$37,P$45,P$53,P$61,P$69,P$77,P$85,P$93))</f>
        <v>0</v>
      </c>
      <c r="T90" s="11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30">
        <f>T90*T$11+U90*U$11+V90*V$11+W90*W$11+X90*X$11+Y90*Y$11+Z90*Z$11+AA90*AA$11+AB90*AB$11+AC90*AC$11+AD$11*AD90+AE$11*AE90</f>
        <v>0</v>
      </c>
      <c r="AG90" s="140" t="e">
        <f>AF93*1000/(MAX(AF$21,AF$29,AF$37,AF$45,AF$53,AF$61,AF$69,AF$77,AF$85,AF$93))</f>
        <v>#DIV/0!</v>
      </c>
    </row>
    <row r="91" spans="1:33" ht="12.75" customHeight="1" thickBot="1" x14ac:dyDescent="0.25">
      <c r="A91" s="131"/>
      <c r="B91" s="135"/>
      <c r="C91" s="136"/>
      <c r="D91" s="14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30">
        <f>D91*D$11+E91*E$11+F91*F$11+G91*G$11+H91*H$11+I91*I$11+J91*J$11+K91*K$11+L91*L$11+M91*M$11+N$11*N91+O$11*O91</f>
        <v>0</v>
      </c>
      <c r="Q91" s="141"/>
      <c r="T91" s="14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30">
        <f>T91*T$11+U91*U$11+V91*V$11+W91*W$11+X91*X$11+Y91*Y$11+Z91*Z$11+AA91*AA$11+AB91*AB$11+AC91*AC$11+AD$11*AD91+AE$11*AE91</f>
        <v>0</v>
      </c>
      <c r="AG91" s="141"/>
    </row>
    <row r="92" spans="1:33" ht="12.75" customHeight="1" thickBot="1" x14ac:dyDescent="0.25">
      <c r="A92" s="131"/>
      <c r="B92" s="42" t="s">
        <v>10</v>
      </c>
      <c r="C92" s="42" t="s">
        <v>93</v>
      </c>
      <c r="D92" s="14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30">
        <f>D92*D$11+E92*E$11+F92*F$11+G92*G$11+H92*H$11+I92*I$11+J92*J$11+K92*K$11+L92*L$11+M92*M$11+N$11*N92+O$11*O92</f>
        <v>0</v>
      </c>
      <c r="Q92" s="141"/>
      <c r="T92" s="14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30">
        <f>T92*T$11+U92*U$11+V92*V$11+W92*W$11+X92*X$11+Y92*Y$11+Z92*Z$11+AA92*AA$11+AB92*AB$11+AC92*AC$11+AD$11*AD92+AE$11*AE92</f>
        <v>0</v>
      </c>
      <c r="AG92" s="141"/>
    </row>
    <row r="93" spans="1:33" ht="15" customHeight="1" thickBot="1" x14ac:dyDescent="0.3">
      <c r="A93" s="132"/>
      <c r="B93" s="43">
        <f>Q86</f>
        <v>0</v>
      </c>
      <c r="C93" s="44">
        <f>Q90</f>
        <v>0</v>
      </c>
      <c r="D93" s="57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41">
        <f>P90+P91+P92</f>
        <v>0</v>
      </c>
      <c r="Q93" s="142"/>
      <c r="T93" s="57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41">
        <f>AF90+AF91+AF92</f>
        <v>0</v>
      </c>
      <c r="AG93" s="142"/>
    </row>
  </sheetData>
  <mergeCells count="101">
    <mergeCell ref="AG86:AG89"/>
    <mergeCell ref="AG90:AG93"/>
    <mergeCell ref="AG62:AG65"/>
    <mergeCell ref="AG66:AG69"/>
    <mergeCell ref="AG70:AG73"/>
    <mergeCell ref="AG74:AG77"/>
    <mergeCell ref="AG78:AG81"/>
    <mergeCell ref="AG82:AG85"/>
    <mergeCell ref="AG38:AG41"/>
    <mergeCell ref="AG42:AG45"/>
    <mergeCell ref="AG46:AG49"/>
    <mergeCell ref="AG50:AG53"/>
    <mergeCell ref="AG54:AG57"/>
    <mergeCell ref="AG58:AG61"/>
    <mergeCell ref="AG14:AG17"/>
    <mergeCell ref="AG18:AG21"/>
    <mergeCell ref="AG22:AG25"/>
    <mergeCell ref="AG26:AG29"/>
    <mergeCell ref="AG30:AG33"/>
    <mergeCell ref="AG34:AG37"/>
    <mergeCell ref="AC4:AC9"/>
    <mergeCell ref="AD4:AD9"/>
    <mergeCell ref="AE4:AE9"/>
    <mergeCell ref="AF10:AG10"/>
    <mergeCell ref="AF11:AG11"/>
    <mergeCell ref="T12:AA12"/>
    <mergeCell ref="AF12:AF13"/>
    <mergeCell ref="AG12:AG13"/>
    <mergeCell ref="T1:AG3"/>
    <mergeCell ref="T4:T9"/>
    <mergeCell ref="U4:U9"/>
    <mergeCell ref="V4:V9"/>
    <mergeCell ref="W4:W9"/>
    <mergeCell ref="X4:X9"/>
    <mergeCell ref="Y4:Y9"/>
    <mergeCell ref="Z4:Z9"/>
    <mergeCell ref="AA4:AA9"/>
    <mergeCell ref="AB4:AB9"/>
    <mergeCell ref="A78:A85"/>
    <mergeCell ref="B78:C83"/>
    <mergeCell ref="Q78:Q81"/>
    <mergeCell ref="Q82:Q85"/>
    <mergeCell ref="A86:A93"/>
    <mergeCell ref="B86:C91"/>
    <mergeCell ref="Q86:Q89"/>
    <mergeCell ref="Q90:Q93"/>
    <mergeCell ref="A62:A69"/>
    <mergeCell ref="B62:C67"/>
    <mergeCell ref="Q62:Q65"/>
    <mergeCell ref="Q66:Q69"/>
    <mergeCell ref="A70:A77"/>
    <mergeCell ref="B70:C75"/>
    <mergeCell ref="Q70:Q73"/>
    <mergeCell ref="Q74:Q77"/>
    <mergeCell ref="A46:A53"/>
    <mergeCell ref="B46:C51"/>
    <mergeCell ref="Q46:Q49"/>
    <mergeCell ref="Q50:Q53"/>
    <mergeCell ref="A54:A61"/>
    <mergeCell ref="B54:C59"/>
    <mergeCell ref="Q54:Q57"/>
    <mergeCell ref="Q58:Q61"/>
    <mergeCell ref="A30:A37"/>
    <mergeCell ref="B30:C35"/>
    <mergeCell ref="Q30:Q33"/>
    <mergeCell ref="Q34:Q37"/>
    <mergeCell ref="A38:A45"/>
    <mergeCell ref="B38:C43"/>
    <mergeCell ref="Q38:Q41"/>
    <mergeCell ref="Q42:Q45"/>
    <mergeCell ref="A14:A21"/>
    <mergeCell ref="B14:C19"/>
    <mergeCell ref="Q14:Q17"/>
    <mergeCell ref="Q18:Q21"/>
    <mergeCell ref="A22:A29"/>
    <mergeCell ref="B22:C27"/>
    <mergeCell ref="Q22:Q25"/>
    <mergeCell ref="Q26:Q29"/>
    <mergeCell ref="P10:Q10"/>
    <mergeCell ref="B11:C11"/>
    <mergeCell ref="P11:Q11"/>
    <mergeCell ref="B12:C12"/>
    <mergeCell ref="D12:K12"/>
    <mergeCell ref="P12:P13"/>
    <mergeCell ref="Q12:Q13"/>
    <mergeCell ref="K4:K9"/>
    <mergeCell ref="L4:L9"/>
    <mergeCell ref="M4:M9"/>
    <mergeCell ref="N4:N9"/>
    <mergeCell ref="O4:O9"/>
    <mergeCell ref="B10:C10"/>
    <mergeCell ref="D1:Q3"/>
    <mergeCell ref="A4:A13"/>
    <mergeCell ref="B4:C9"/>
    <mergeCell ref="D4:D9"/>
    <mergeCell ref="E4:E9"/>
    <mergeCell ref="F4:F9"/>
    <mergeCell ref="G4:G9"/>
    <mergeCell ref="H4:H9"/>
    <mergeCell ref="I4:I9"/>
    <mergeCell ref="J4:J9"/>
  </mergeCell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PUNTUACIÓN PRUEBA</vt:lpstr>
      <vt:lpstr>Clasifficación</vt:lpstr>
      <vt:lpstr>BÁSICA</vt:lpstr>
      <vt:lpstr>SPORT</vt:lpstr>
      <vt:lpstr>INTERMEDIA</vt:lpstr>
      <vt:lpstr>AVANZADA</vt:lpstr>
      <vt:lpstr>'PUNTUACIÓN PRUEBA'!Área_de_impresión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fsromero</dc:creator>
  <cp:lastModifiedBy>leyla vivanco</cp:lastModifiedBy>
  <cp:lastPrinted>2012-03-30T06:21:28Z</cp:lastPrinted>
  <dcterms:created xsi:type="dcterms:W3CDTF">2009-04-06T17:11:25Z</dcterms:created>
  <dcterms:modified xsi:type="dcterms:W3CDTF">2020-04-23T09:35:13Z</dcterms:modified>
</cp:coreProperties>
</file>