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1"/>
  </bookViews>
  <sheets>
    <sheet name="PUNTUACIÓN PRUEBA" sheetId="1" r:id="rId1"/>
    <sheet name="Clasifficación" sheetId="2" r:id="rId2"/>
    <sheet name="Categoría C" sheetId="3" r:id="rId3"/>
    <sheet name="Categoría B" sheetId="4" r:id="rId4"/>
    <sheet name="Categoría A" sheetId="5" r:id="rId5"/>
  </sheets>
  <definedNames>
    <definedName name="_xlnm.Print_Area" localSheetId="0">'PUNTUACIÓN PRUEBA'!$A$2:$M$40</definedName>
  </definedNames>
  <calcPr fullCalcOnLoad="1"/>
</workbook>
</file>

<file path=xl/sharedStrings.xml><?xml version="1.0" encoding="utf-8"?>
<sst xmlns="http://schemas.openxmlformats.org/spreadsheetml/2006/main" count="329" uniqueCount="121">
  <si>
    <t>LIBELULA</t>
  </si>
  <si>
    <t>Puntos LIGA</t>
  </si>
  <si>
    <t>BOADILLA</t>
  </si>
  <si>
    <t>CLUB</t>
  </si>
  <si>
    <t>NOMBRE PILOTO</t>
  </si>
  <si>
    <t>DORSAL LIGA</t>
  </si>
  <si>
    <t>Puntuación Prueba</t>
  </si>
  <si>
    <t>ALAS DE LA SIERRA</t>
  </si>
  <si>
    <t xml:space="preserve">TOTAL </t>
  </si>
  <si>
    <t>Nº LICENCIA</t>
  </si>
  <si>
    <t xml:space="preserve">JUECES </t>
  </si>
  <si>
    <t>FIGURAS</t>
  </si>
  <si>
    <t>COEFICIENTES FIGURAS</t>
  </si>
  <si>
    <t>Nombre</t>
  </si>
  <si>
    <t>CONOCIDA</t>
  </si>
  <si>
    <t>PUNT</t>
  </si>
  <si>
    <t>1ª</t>
  </si>
  <si>
    <t>2ª</t>
  </si>
  <si>
    <t>3ª</t>
  </si>
  <si>
    <t>4ª</t>
  </si>
  <si>
    <t>5ª</t>
  </si>
  <si>
    <t>NÚMERO DORSAL</t>
  </si>
  <si>
    <t>1ª PRUEBA</t>
  </si>
  <si>
    <t>TRES CANTOS</t>
  </si>
  <si>
    <t>Ángel Gómez</t>
  </si>
  <si>
    <t>Benjamín Moreno</t>
  </si>
  <si>
    <t>Francisco Sánchez</t>
  </si>
  <si>
    <t>Jorge Gutierrez</t>
  </si>
  <si>
    <t>FRECUENCIA</t>
  </si>
  <si>
    <t>2ª PRUEBA</t>
  </si>
  <si>
    <t>Alfonso Triano</t>
  </si>
  <si>
    <t>1ª MANGA CONOCIDA</t>
  </si>
  <si>
    <t>2ª MANGA CONOCIDA</t>
  </si>
  <si>
    <t>1ª MANGA DESCONOCIDA</t>
  </si>
  <si>
    <t>Puntos</t>
  </si>
  <si>
    <t>N1000</t>
  </si>
  <si>
    <t>5ª PRUEBA Y CAMPEONATO AUTONÓMICO</t>
  </si>
  <si>
    <t>TOTAL</t>
  </si>
  <si>
    <t>Gonzalo Diez</t>
  </si>
  <si>
    <t>Julio Ángel Contreras Argento</t>
  </si>
  <si>
    <t>Ángel Bueno</t>
  </si>
  <si>
    <t>Saul Almazan</t>
  </si>
  <si>
    <t>Javier Beraza</t>
  </si>
  <si>
    <t>LAS ROZAS</t>
  </si>
  <si>
    <t>Juan José Engo</t>
  </si>
  <si>
    <t>Daniel Gómez Millan</t>
  </si>
  <si>
    <t>Jorge medina</t>
  </si>
  <si>
    <t>HALCÓN</t>
  </si>
  <si>
    <t>Felipe García González</t>
  </si>
  <si>
    <t>Felipe García Aparicio</t>
  </si>
  <si>
    <t>Pablo Santamaria Cirac</t>
  </si>
  <si>
    <t>Marcos Montero</t>
  </si>
  <si>
    <t>ORION</t>
  </si>
  <si>
    <t>CATEORIA C</t>
  </si>
  <si>
    <t>CATEORIA B</t>
  </si>
  <si>
    <t>CATEORIA A</t>
  </si>
  <si>
    <t>Joaquin Cuevas</t>
  </si>
  <si>
    <t>Alberto Solera Rico</t>
  </si>
  <si>
    <t>Oscar Ordoñez Morales</t>
  </si>
  <si>
    <t>PETIRROJO</t>
  </si>
  <si>
    <t>Juanjo Almazán</t>
  </si>
  <si>
    <t>Absoluta</t>
  </si>
  <si>
    <t>Liga</t>
  </si>
  <si>
    <t>Despegue</t>
  </si>
  <si>
    <t>Rizo</t>
  </si>
  <si>
    <t>Medio Ocho Cubano</t>
  </si>
  <si>
    <t>Tonel</t>
  </si>
  <si>
    <t>Caida de Ala</t>
  </si>
  <si>
    <t>Cuchillo</t>
  </si>
  <si>
    <t>Estacionario</t>
  </si>
  <si>
    <t>Aterrizaje</t>
  </si>
  <si>
    <t>Rizo Cuadrado</t>
  </si>
  <si>
    <t>Sobrero Copa</t>
  </si>
  <si>
    <t>Dos medios Toneles</t>
  </si>
  <si>
    <t>Caida Ala</t>
  </si>
  <si>
    <t>Ocho Cubano</t>
  </si>
  <si>
    <t>Humpty Bump</t>
  </si>
  <si>
    <t>Rizo con tonel integrado</t>
  </si>
  <si>
    <t>Giro 180º</t>
  </si>
  <si>
    <t>Torque Roll</t>
  </si>
  <si>
    <t>1/2 Rizo Cuadrado</t>
  </si>
  <si>
    <t>Bajada 45º con 1/2 Tonel</t>
  </si>
  <si>
    <t>Dos Toneles</t>
  </si>
  <si>
    <t>Ocho Horizontal</t>
  </si>
  <si>
    <t>Rizo 1/4  tonel integrado</t>
  </si>
  <si>
    <t>1/2 Cuadrado Horizontal</t>
  </si>
  <si>
    <t>1ª MANGA</t>
  </si>
  <si>
    <t>2ª MANGA</t>
  </si>
  <si>
    <t>3ª MANGA</t>
  </si>
  <si>
    <t>FINAL</t>
  </si>
  <si>
    <t>Antonio Reina</t>
  </si>
  <si>
    <t>Luis Francisco Bernardos</t>
  </si>
  <si>
    <t>SAGITTA</t>
  </si>
  <si>
    <t>Prueba</t>
  </si>
  <si>
    <t>3ª PRUEBA</t>
  </si>
  <si>
    <t>Alfonso Triano Torrado</t>
  </si>
  <si>
    <t>Alberto Morales</t>
  </si>
  <si>
    <t>5ª PRUEBA</t>
  </si>
  <si>
    <t>6ª PRUEBA</t>
  </si>
  <si>
    <t>PEORES PUNTUACONES</t>
  </si>
  <si>
    <t>JUAN DE LA CIERVA</t>
  </si>
  <si>
    <t>LIGA FAM F3P 2012-2013</t>
  </si>
  <si>
    <t>Ciriaco de la Horra</t>
  </si>
  <si>
    <t>Jorge Medina</t>
  </si>
  <si>
    <t>Alberto Solera</t>
  </si>
  <si>
    <t>LIGA FAM F3P- 2012/2013</t>
  </si>
  <si>
    <t>4ª MANGA</t>
  </si>
  <si>
    <t>Miguel Rodriguez  Moreno</t>
  </si>
  <si>
    <t>Jesús Martinez</t>
  </si>
  <si>
    <t>Julio Contrearas</t>
  </si>
  <si>
    <t>Gonzalo diez</t>
  </si>
  <si>
    <t>Julio Contreras</t>
  </si>
  <si>
    <t>1ª Prueba Valdemorillo
11 Noviembre</t>
  </si>
  <si>
    <t xml:space="preserve">3ª Prueba           </t>
  </si>
  <si>
    <t xml:space="preserve">4ª Prueba              </t>
  </si>
  <si>
    <t xml:space="preserve">5ª Prueba           </t>
  </si>
  <si>
    <t xml:space="preserve">6ª Prueba                </t>
  </si>
  <si>
    <t>CATEGORIA A</t>
  </si>
  <si>
    <t>Agustín de Gabriel</t>
  </si>
  <si>
    <t xml:space="preserve">2ª Prueba   
San Fernando 
9 Diciembre               </t>
  </si>
  <si>
    <t>MAJADAHONDA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</si>
</sst>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"/>
    <numFmt numFmtId="200" formatCode="#,##0.000"/>
    <numFmt numFmtId="201" formatCode="#,##0.000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2499700039625167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double"/>
      <top style="hair"/>
      <bottom style="double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5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39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4" fillId="40" borderId="10" xfId="0" applyFont="1" applyFill="1" applyBorder="1" applyAlignment="1">
      <alignment horizontal="center" vertical="center" wrapText="1"/>
    </xf>
    <xf numFmtId="1" fontId="8" fillId="41" borderId="22" xfId="0" applyNumberFormat="1" applyFont="1" applyFill="1" applyBorder="1" applyAlignment="1">
      <alignment/>
    </xf>
    <xf numFmtId="0" fontId="0" fillId="42" borderId="23" xfId="0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/>
    </xf>
    <xf numFmtId="1" fontId="4" fillId="43" borderId="10" xfId="0" applyNumberFormat="1" applyFont="1" applyFill="1" applyBorder="1" applyAlignment="1">
      <alignment horizontal="center"/>
    </xf>
    <xf numFmtId="0" fontId="0" fillId="34" borderId="24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/>
      <protection locked="0"/>
    </xf>
    <xf numFmtId="0" fontId="4" fillId="0" borderId="26" xfId="0" applyFont="1" applyBorder="1" applyAlignment="1">
      <alignment/>
    </xf>
    <xf numFmtId="0" fontId="4" fillId="44" borderId="10" xfId="0" applyFont="1" applyFill="1" applyBorder="1" applyAlignment="1">
      <alignment/>
    </xf>
    <xf numFmtId="1" fontId="0" fillId="35" borderId="18" xfId="0" applyNumberFormat="1" applyFill="1" applyBorder="1" applyAlignment="1">
      <alignment horizontal="center"/>
    </xf>
    <xf numFmtId="0" fontId="0" fillId="45" borderId="16" xfId="0" applyFill="1" applyBorder="1" applyAlignment="1" applyProtection="1">
      <alignment wrapText="1"/>
      <protection/>
    </xf>
    <xf numFmtId="1" fontId="0" fillId="46" borderId="27" xfId="0" applyNumberFormat="1" applyFill="1" applyBorder="1" applyAlignment="1">
      <alignment/>
    </xf>
    <xf numFmtId="0" fontId="0" fillId="45" borderId="10" xfId="0" applyFill="1" applyBorder="1" applyAlignment="1" applyProtection="1">
      <alignment wrapText="1"/>
      <protection/>
    </xf>
    <xf numFmtId="1" fontId="0" fillId="46" borderId="28" xfId="0" applyNumberFormat="1" applyFill="1" applyBorder="1" applyAlignment="1">
      <alignment/>
    </xf>
    <xf numFmtId="0" fontId="0" fillId="45" borderId="25" xfId="0" applyFill="1" applyBorder="1" applyAlignment="1" applyProtection="1">
      <alignment wrapText="1"/>
      <protection/>
    </xf>
    <xf numFmtId="1" fontId="0" fillId="46" borderId="29" xfId="0" applyNumberForma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8" xfId="0" applyFont="1" applyBorder="1" applyAlignment="1">
      <alignment/>
    </xf>
    <xf numFmtId="1" fontId="0" fillId="34" borderId="19" xfId="0" applyNumberFormat="1" applyFill="1" applyBorder="1" applyAlignment="1">
      <alignment horizontal="center"/>
    </xf>
    <xf numFmtId="1" fontId="0" fillId="36" borderId="19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8" fillId="0" borderId="22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1" fontId="8" fillId="0" borderId="37" xfId="0" applyNumberFormat="1" applyFont="1" applyFill="1" applyBorder="1" applyAlignment="1">
      <alignment/>
    </xf>
    <xf numFmtId="1" fontId="4" fillId="0" borderId="38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1" fontId="8" fillId="0" borderId="40" xfId="0" applyNumberFormat="1" applyFont="1" applyFill="1" applyBorder="1" applyAlignment="1">
      <alignment/>
    </xf>
    <xf numFmtId="0" fontId="0" fillId="0" borderId="22" xfId="0" applyBorder="1" applyAlignment="1">
      <alignment/>
    </xf>
    <xf numFmtId="1" fontId="0" fillId="37" borderId="19" xfId="0" applyNumberFormat="1" applyFill="1" applyBorder="1" applyAlignment="1">
      <alignment horizontal="center"/>
    </xf>
    <xf numFmtId="1" fontId="4" fillId="0" borderId="41" xfId="0" applyNumberFormat="1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1" fontId="0" fillId="38" borderId="19" xfId="0" applyNumberFormat="1" applyFill="1" applyBorder="1" applyAlignment="1">
      <alignment horizontal="center"/>
    </xf>
    <xf numFmtId="0" fontId="0" fillId="0" borderId="43" xfId="0" applyBorder="1" applyAlignment="1">
      <alignment/>
    </xf>
    <xf numFmtId="0" fontId="4" fillId="15" borderId="26" xfId="0" applyFont="1" applyFill="1" applyBorder="1" applyAlignment="1">
      <alignment horizontal="center" vertical="center" wrapText="1"/>
    </xf>
    <xf numFmtId="1" fontId="4" fillId="15" borderId="26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44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45" fillId="44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5" fillId="0" borderId="44" xfId="0" applyFont="1" applyBorder="1" applyAlignment="1">
      <alignment horizontal="center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4" fillId="4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7" fillId="47" borderId="11" xfId="0" applyFont="1" applyFill="1" applyBorder="1" applyAlignment="1">
      <alignment horizontal="center" vertical="center"/>
    </xf>
    <xf numFmtId="0" fontId="7" fillId="47" borderId="10" xfId="0" applyFont="1" applyFill="1" applyBorder="1" applyAlignment="1">
      <alignment horizontal="center" vertical="center"/>
    </xf>
    <xf numFmtId="0" fontId="7" fillId="47" borderId="49" xfId="0" applyFont="1" applyFill="1" applyBorder="1" applyAlignment="1">
      <alignment horizontal="center" vertical="center"/>
    </xf>
    <xf numFmtId="0" fontId="7" fillId="47" borderId="26" xfId="0" applyFont="1" applyFill="1" applyBorder="1" applyAlignment="1">
      <alignment horizontal="center" vertical="center"/>
    </xf>
    <xf numFmtId="0" fontId="7" fillId="47" borderId="22" xfId="0" applyFont="1" applyFill="1" applyBorder="1" applyAlignment="1">
      <alignment horizontal="center" vertical="center"/>
    </xf>
    <xf numFmtId="0" fontId="7" fillId="47" borderId="13" xfId="0" applyFont="1" applyFill="1" applyBorder="1" applyAlignment="1">
      <alignment horizontal="center" vertical="center"/>
    </xf>
    <xf numFmtId="0" fontId="0" fillId="41" borderId="22" xfId="0" applyFill="1" applyBorder="1" applyAlignment="1">
      <alignment horizontal="center" vertical="center" textRotation="90" wrapText="1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4" fillId="15" borderId="50" xfId="0" applyFont="1" applyFill="1" applyBorder="1" applyAlignment="1">
      <alignment horizontal="center" vertical="center" wrapText="1"/>
    </xf>
    <xf numFmtId="0" fontId="4" fillId="15" borderId="51" xfId="0" applyFont="1" applyFill="1" applyBorder="1" applyAlignment="1">
      <alignment horizontal="center" vertical="center" wrapText="1"/>
    </xf>
    <xf numFmtId="0" fontId="4" fillId="15" borderId="52" xfId="0" applyFont="1" applyFill="1" applyBorder="1" applyAlignment="1">
      <alignment horizontal="center" vertical="center" wrapText="1"/>
    </xf>
    <xf numFmtId="0" fontId="4" fillId="15" borderId="53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" fontId="0" fillId="35" borderId="24" xfId="0" applyNumberForma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0" borderId="29" xfId="0" applyBorder="1" applyAlignment="1">
      <alignment/>
    </xf>
    <xf numFmtId="0" fontId="6" fillId="35" borderId="64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65" xfId="0" applyBorder="1" applyAlignment="1">
      <alignment/>
    </xf>
    <xf numFmtId="0" fontId="0" fillId="35" borderId="64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48" borderId="61" xfId="0" applyFill="1" applyBorder="1" applyAlignment="1" applyProtection="1">
      <alignment wrapText="1"/>
      <protection/>
    </xf>
    <xf numFmtId="0" fontId="0" fillId="0" borderId="63" xfId="0" applyBorder="1" applyAlignment="1">
      <alignment wrapText="1"/>
    </xf>
    <xf numFmtId="0" fontId="0" fillId="3" borderId="60" xfId="0" applyFill="1" applyBorder="1" applyAlignment="1">
      <alignment/>
    </xf>
    <xf numFmtId="0" fontId="0" fillId="0" borderId="62" xfId="0" applyBorder="1" applyAlignment="1">
      <alignment/>
    </xf>
    <xf numFmtId="1" fontId="0" fillId="0" borderId="57" xfId="0" applyNumberFormat="1" applyFont="1" applyBorder="1" applyAlignment="1" applyProtection="1">
      <alignment horizontal="center" vertical="center" wrapText="1"/>
      <protection locked="0"/>
    </xf>
    <xf numFmtId="1" fontId="0" fillId="0" borderId="58" xfId="0" applyNumberFormat="1" applyBorder="1" applyAlignment="1">
      <alignment horizontal="center" vertical="center" wrapText="1"/>
    </xf>
    <xf numFmtId="1" fontId="0" fillId="0" borderId="59" xfId="0" applyNumberFormat="1" applyBorder="1" applyAlignment="1">
      <alignment horizontal="center" vertical="center" wrapText="1"/>
    </xf>
    <xf numFmtId="1" fontId="0" fillId="0" borderId="6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0" borderId="61" xfId="0" applyNumberFormat="1" applyBorder="1" applyAlignment="1">
      <alignment horizontal="center" vertical="center" wrapText="1"/>
    </xf>
    <xf numFmtId="1" fontId="0" fillId="0" borderId="62" xfId="0" applyNumberFormat="1" applyBorder="1" applyAlignment="1">
      <alignment horizontal="center" vertical="center" wrapText="1"/>
    </xf>
    <xf numFmtId="1" fontId="0" fillId="0" borderId="44" xfId="0" applyNumberFormat="1" applyBorder="1" applyAlignment="1">
      <alignment horizontal="center" vertical="center" wrapText="1"/>
    </xf>
    <xf numFmtId="1" fontId="0" fillId="0" borderId="63" xfId="0" applyNumberFormat="1" applyBorder="1" applyAlignment="1">
      <alignment horizontal="center" vertical="center"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textRotation="90" wrapText="1"/>
    </xf>
    <xf numFmtId="0" fontId="0" fillId="42" borderId="0" xfId="0" applyFill="1" applyBorder="1" applyAlignment="1" applyProtection="1">
      <alignment horizontal="center" vertical="center"/>
      <protection/>
    </xf>
    <xf numFmtId="0" fontId="0" fillId="42" borderId="65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42" borderId="66" xfId="0" applyFill="1" applyBorder="1" applyAlignment="1" applyProtection="1">
      <alignment horizontal="center" vertical="center"/>
      <protection/>
    </xf>
    <xf numFmtId="0" fontId="0" fillId="42" borderId="23" xfId="0" applyFill="1" applyBorder="1" applyAlignment="1" applyProtection="1">
      <alignment horizontal="center" vertical="center"/>
      <protection/>
    </xf>
    <xf numFmtId="1" fontId="0" fillId="35" borderId="60" xfId="0" applyNumberForma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61" xfId="0" applyBorder="1" applyAlignment="1">
      <alignment/>
    </xf>
    <xf numFmtId="0" fontId="0" fillId="0" borderId="57" xfId="0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/>
      <protection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Alignment="1">
      <alignment/>
    </xf>
    <xf numFmtId="0" fontId="0" fillId="42" borderId="0" xfId="0" applyFill="1" applyBorder="1" applyAlignment="1" applyProtection="1">
      <alignment horizontal="center" vertical="center" textRotation="90"/>
      <protection/>
    </xf>
    <xf numFmtId="0" fontId="0" fillId="0" borderId="0" xfId="0" applyAlignment="1">
      <alignment textRotation="90"/>
    </xf>
    <xf numFmtId="0" fontId="0" fillId="0" borderId="44" xfId="0" applyBorder="1" applyAlignment="1">
      <alignment textRotation="90"/>
    </xf>
    <xf numFmtId="1" fontId="0" fillId="35" borderId="25" xfId="0" applyNumberFormat="1" applyFill="1" applyBorder="1" applyAlignment="1">
      <alignment horizontal="center"/>
    </xf>
    <xf numFmtId="1" fontId="0" fillId="0" borderId="29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="80" zoomScaleNormal="80" zoomScalePageLayoutView="0" workbookViewId="0" topLeftCell="A1">
      <selection activeCell="B25" sqref="B25"/>
    </sheetView>
  </sheetViews>
  <sheetFormatPr defaultColWidth="11.421875" defaultRowHeight="12.75" outlineLevelCol="1"/>
  <cols>
    <col min="1" max="1" width="11.00390625" style="1" customWidth="1"/>
    <col min="2" max="2" width="35.140625" style="1" customWidth="1"/>
    <col min="3" max="3" width="23.8515625" style="1" customWidth="1"/>
    <col min="4" max="4" width="26.57421875" style="1" bestFit="1" customWidth="1"/>
    <col min="5" max="5" width="10.7109375" style="1" customWidth="1"/>
    <col min="6" max="6" width="12.57421875" style="1" customWidth="1"/>
    <col min="7" max="7" width="10.7109375" style="1" customWidth="1"/>
    <col min="8" max="8" width="12.57421875" style="1" customWidth="1"/>
    <col min="9" max="9" width="10.7109375" style="1" customWidth="1"/>
    <col min="10" max="10" width="12.57421875" style="1" customWidth="1"/>
    <col min="11" max="11" width="10.7109375" style="1" customWidth="1"/>
    <col min="12" max="12" width="12.57421875" style="1" customWidth="1"/>
    <col min="14" max="15" width="12.421875" style="0" hidden="1" customWidth="1" outlineLevel="1"/>
    <col min="16" max="20" width="11.421875" style="0" hidden="1" customWidth="1" outlineLevel="1"/>
    <col min="21" max="21" width="12.00390625" style="0" bestFit="1" customWidth="1" collapsed="1"/>
  </cols>
  <sheetData>
    <row r="1" spans="2:12" ht="15.75" thickBot="1">
      <c r="B1" s="2"/>
      <c r="C1" s="2"/>
      <c r="D1" s="3"/>
      <c r="E1" s="2"/>
      <c r="F1" s="2"/>
      <c r="G1" s="2"/>
      <c r="H1" s="2"/>
      <c r="I1" s="2"/>
      <c r="J1" s="2"/>
      <c r="K1" s="2"/>
      <c r="L1" s="2"/>
    </row>
    <row r="2" spans="1:13" ht="13.5" thickTop="1">
      <c r="A2" s="82" t="s">
        <v>105</v>
      </c>
      <c r="B2" s="83"/>
      <c r="C2" s="83"/>
      <c r="D2" s="83"/>
      <c r="E2" s="83"/>
      <c r="F2" s="83"/>
      <c r="G2" s="83"/>
      <c r="H2" s="83"/>
      <c r="I2" s="83"/>
      <c r="J2" s="83"/>
      <c r="K2" s="84"/>
      <c r="L2" s="84"/>
      <c r="M2" s="85"/>
    </row>
    <row r="3" spans="1:13" ht="15.75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8"/>
      <c r="L3" s="88"/>
      <c r="M3" s="89"/>
    </row>
    <row r="4" spans="1:19" ht="52.5" customHeight="1" thickBot="1">
      <c r="A4" s="90" t="s">
        <v>5</v>
      </c>
      <c r="B4" s="92" t="s">
        <v>4</v>
      </c>
      <c r="C4" s="92" t="s">
        <v>28</v>
      </c>
      <c r="D4" s="92" t="s">
        <v>3</v>
      </c>
      <c r="E4" s="94" t="s">
        <v>86</v>
      </c>
      <c r="F4" s="94"/>
      <c r="G4" s="94" t="s">
        <v>87</v>
      </c>
      <c r="H4" s="94"/>
      <c r="I4" s="94" t="s">
        <v>88</v>
      </c>
      <c r="J4" s="94"/>
      <c r="K4" s="94" t="s">
        <v>106</v>
      </c>
      <c r="L4" s="94"/>
      <c r="M4" s="104" t="s">
        <v>89</v>
      </c>
      <c r="N4" s="81" t="s">
        <v>36</v>
      </c>
      <c r="O4" s="81"/>
      <c r="P4" s="81"/>
      <c r="Q4" s="81"/>
      <c r="R4" s="81"/>
      <c r="S4" s="81"/>
    </row>
    <row r="5" spans="1:19" ht="30" customHeight="1" thickBot="1">
      <c r="A5" s="91"/>
      <c r="B5" s="93"/>
      <c r="C5" s="93"/>
      <c r="D5" s="93"/>
      <c r="E5" s="27" t="s">
        <v>61</v>
      </c>
      <c r="F5" s="27" t="s">
        <v>35</v>
      </c>
      <c r="G5" s="27" t="s">
        <v>61</v>
      </c>
      <c r="H5" s="27" t="s">
        <v>35</v>
      </c>
      <c r="I5" s="27" t="s">
        <v>61</v>
      </c>
      <c r="J5" s="27" t="s">
        <v>35</v>
      </c>
      <c r="K5" s="27" t="s">
        <v>61</v>
      </c>
      <c r="L5" s="27" t="s">
        <v>35</v>
      </c>
      <c r="M5" s="104"/>
      <c r="N5" s="26" t="s">
        <v>34</v>
      </c>
      <c r="O5" s="22" t="s">
        <v>35</v>
      </c>
      <c r="P5" s="22" t="s">
        <v>34</v>
      </c>
      <c r="Q5" s="22" t="s">
        <v>35</v>
      </c>
      <c r="R5" s="22" t="s">
        <v>34</v>
      </c>
      <c r="S5" s="22" t="s">
        <v>35</v>
      </c>
    </row>
    <row r="6" spans="1:13" ht="15">
      <c r="A6" s="98" t="s">
        <v>10</v>
      </c>
      <c r="B6" s="99"/>
      <c r="C6" s="99"/>
      <c r="D6" s="99"/>
      <c r="E6" s="99"/>
      <c r="F6" s="99"/>
      <c r="G6" s="99"/>
      <c r="H6" s="99"/>
      <c r="I6" s="99"/>
      <c r="J6" s="99"/>
      <c r="K6" s="101"/>
      <c r="L6" s="101"/>
      <c r="M6" s="102"/>
    </row>
    <row r="7" spans="1:13" ht="15">
      <c r="A7" s="6"/>
      <c r="B7" s="4"/>
      <c r="C7" s="4"/>
      <c r="D7" s="5"/>
      <c r="E7" s="95"/>
      <c r="F7" s="95"/>
      <c r="G7" s="95"/>
      <c r="H7" s="95"/>
      <c r="I7" s="95"/>
      <c r="J7" s="95"/>
      <c r="K7" s="96"/>
      <c r="L7" s="96"/>
      <c r="M7" s="97"/>
    </row>
    <row r="8" spans="1:13" ht="15">
      <c r="A8" s="98" t="s">
        <v>53</v>
      </c>
      <c r="B8" s="99"/>
      <c r="C8" s="99"/>
      <c r="D8" s="99"/>
      <c r="E8" s="100"/>
      <c r="F8" s="100"/>
      <c r="G8" s="99"/>
      <c r="H8" s="99"/>
      <c r="I8" s="99"/>
      <c r="J8" s="99"/>
      <c r="K8" s="101"/>
      <c r="L8" s="101"/>
      <c r="M8" s="102"/>
    </row>
    <row r="9" spans="1:20" ht="15.75">
      <c r="A9" s="6">
        <v>1</v>
      </c>
      <c r="B9" s="78" t="s">
        <v>56</v>
      </c>
      <c r="C9" s="8"/>
      <c r="D9" s="30" t="s">
        <v>0</v>
      </c>
      <c r="E9" s="50"/>
      <c r="F9" s="51"/>
      <c r="G9" s="50"/>
      <c r="H9" s="51"/>
      <c r="I9" s="50"/>
      <c r="J9" s="51"/>
      <c r="K9" s="50"/>
      <c r="L9" s="51"/>
      <c r="M9" s="56"/>
      <c r="N9" s="23" t="e">
        <f>'Categoría C'!#REF!</f>
        <v>#REF!</v>
      </c>
      <c r="O9" s="23" t="e">
        <f aca="true" t="shared" si="0" ref="O9:O15">(N9*1000)/MAX(N$9:N$14)</f>
        <v>#REF!</v>
      </c>
      <c r="P9" s="23" t="e">
        <f>'Categoría C'!#REF!</f>
        <v>#REF!</v>
      </c>
      <c r="Q9" s="23" t="e">
        <f aca="true" t="shared" si="1" ref="Q9:Q15">(P9*1000)/MAX(P$9:P$14)</f>
        <v>#REF!</v>
      </c>
      <c r="R9" s="23" t="e">
        <f>'Categoría C'!#REF!</f>
        <v>#REF!</v>
      </c>
      <c r="S9" s="23" t="e">
        <f aca="true" t="shared" si="2" ref="S9:S15">(R9*1000)/MAX(R$9:R$14)</f>
        <v>#REF!</v>
      </c>
      <c r="T9" s="24" t="e">
        <f aca="true" t="shared" si="3" ref="T9:T38">0.4*((O9+S9)-MIN(O9,S9))+0.6*Q9</f>
        <v>#REF!</v>
      </c>
    </row>
    <row r="10" spans="1:20" ht="15.75">
      <c r="A10" s="7">
        <v>2</v>
      </c>
      <c r="B10" s="72" t="s">
        <v>48</v>
      </c>
      <c r="C10" s="30"/>
      <c r="D10" s="30" t="s">
        <v>47</v>
      </c>
      <c r="E10" s="50"/>
      <c r="F10" s="51"/>
      <c r="G10" s="50"/>
      <c r="H10" s="51"/>
      <c r="I10" s="50"/>
      <c r="J10" s="51"/>
      <c r="K10" s="50"/>
      <c r="L10" s="51"/>
      <c r="M10" s="56"/>
      <c r="N10" s="23" t="e">
        <f>'Categoría C'!#REF!</f>
        <v>#REF!</v>
      </c>
      <c r="O10" s="23" t="e">
        <f t="shared" si="0"/>
        <v>#REF!</v>
      </c>
      <c r="P10" s="23" t="e">
        <f>'Categoría C'!#REF!</f>
        <v>#REF!</v>
      </c>
      <c r="Q10" s="23" t="e">
        <f t="shared" si="1"/>
        <v>#REF!</v>
      </c>
      <c r="R10" s="23" t="e">
        <f>'Categoría C'!#REF!</f>
        <v>#REF!</v>
      </c>
      <c r="S10" s="23" t="e">
        <f t="shared" si="2"/>
        <v>#REF!</v>
      </c>
      <c r="T10" s="24" t="e">
        <f t="shared" si="3"/>
        <v>#REF!</v>
      </c>
    </row>
    <row r="11" spans="1:20" ht="14.25" customHeight="1">
      <c r="A11" s="6">
        <v>3</v>
      </c>
      <c r="B11" s="77" t="s">
        <v>107</v>
      </c>
      <c r="C11" s="30"/>
      <c r="D11" s="1" t="s">
        <v>0</v>
      </c>
      <c r="E11" s="50"/>
      <c r="F11" s="51"/>
      <c r="G11" s="50"/>
      <c r="H11" s="51"/>
      <c r="I11" s="50"/>
      <c r="J11" s="51"/>
      <c r="K11" s="50"/>
      <c r="L11" s="51"/>
      <c r="M11" s="56"/>
      <c r="N11" s="23" t="e">
        <f>'Categoría C'!#REF!</f>
        <v>#REF!</v>
      </c>
      <c r="O11" s="23" t="e">
        <f t="shared" si="0"/>
        <v>#REF!</v>
      </c>
      <c r="P11" s="23" t="e">
        <f>'Categoría C'!#REF!</f>
        <v>#REF!</v>
      </c>
      <c r="Q11" s="23" t="e">
        <f t="shared" si="1"/>
        <v>#REF!</v>
      </c>
      <c r="R11" s="23" t="e">
        <f>'Categoría C'!#REF!</f>
        <v>#REF!</v>
      </c>
      <c r="S11" s="23" t="e">
        <f t="shared" si="2"/>
        <v>#REF!</v>
      </c>
      <c r="T11" s="24" t="e">
        <f t="shared" si="3"/>
        <v>#REF!</v>
      </c>
    </row>
    <row r="12" spans="1:20" ht="14.25" customHeight="1">
      <c r="A12" s="6">
        <v>4</v>
      </c>
      <c r="B12" s="78" t="s">
        <v>60</v>
      </c>
      <c r="C12" s="30"/>
      <c r="D12" s="30" t="s">
        <v>43</v>
      </c>
      <c r="E12" s="50"/>
      <c r="F12" s="51"/>
      <c r="G12" s="50"/>
      <c r="H12" s="51"/>
      <c r="I12" s="50"/>
      <c r="J12" s="51"/>
      <c r="K12" s="50"/>
      <c r="L12" s="51"/>
      <c r="M12" s="56"/>
      <c r="N12" s="23" t="e">
        <f>'Categoría C'!#REF!</f>
        <v>#REF!</v>
      </c>
      <c r="O12" s="23" t="e">
        <f t="shared" si="0"/>
        <v>#REF!</v>
      </c>
      <c r="P12" s="23" t="e">
        <f>'Categoría C'!#REF!</f>
        <v>#REF!</v>
      </c>
      <c r="Q12" s="23" t="e">
        <f t="shared" si="1"/>
        <v>#REF!</v>
      </c>
      <c r="R12" s="23" t="e">
        <f>'Categoría C'!#REF!</f>
        <v>#REF!</v>
      </c>
      <c r="S12" s="23" t="e">
        <f t="shared" si="2"/>
        <v>#REF!</v>
      </c>
      <c r="T12" s="24" t="e">
        <f t="shared" si="3"/>
        <v>#REF!</v>
      </c>
    </row>
    <row r="13" spans="1:20" ht="14.25" customHeight="1">
      <c r="A13" s="6">
        <v>5</v>
      </c>
      <c r="B13" s="79" t="s">
        <v>90</v>
      </c>
      <c r="C13" s="30"/>
      <c r="D13" s="30" t="s">
        <v>59</v>
      </c>
      <c r="E13" s="50"/>
      <c r="F13" s="51"/>
      <c r="G13" s="50"/>
      <c r="H13" s="51"/>
      <c r="I13" s="50"/>
      <c r="J13" s="51"/>
      <c r="K13" s="50"/>
      <c r="L13" s="51"/>
      <c r="M13" s="56"/>
      <c r="N13" s="23" t="e">
        <f>'Categoría C'!#REF!</f>
        <v>#REF!</v>
      </c>
      <c r="O13" s="23" t="e">
        <f t="shared" si="0"/>
        <v>#REF!</v>
      </c>
      <c r="P13" s="23" t="e">
        <f>'Categoría C'!#REF!</f>
        <v>#REF!</v>
      </c>
      <c r="Q13" s="23" t="e">
        <f t="shared" si="1"/>
        <v>#REF!</v>
      </c>
      <c r="R13" s="23" t="e">
        <f>'Categoría C'!#REF!</f>
        <v>#REF!</v>
      </c>
      <c r="S13" s="23" t="e">
        <f t="shared" si="2"/>
        <v>#REF!</v>
      </c>
      <c r="T13" s="24" t="e">
        <f t="shared" si="3"/>
        <v>#REF!</v>
      </c>
    </row>
    <row r="14" spans="1:20" ht="14.25" customHeight="1">
      <c r="A14" s="6">
        <v>6</v>
      </c>
      <c r="B14" s="72" t="s">
        <v>49</v>
      </c>
      <c r="C14" s="30"/>
      <c r="D14" s="30" t="s">
        <v>47</v>
      </c>
      <c r="E14" s="50"/>
      <c r="F14" s="51"/>
      <c r="G14" s="50"/>
      <c r="H14" s="51"/>
      <c r="I14" s="50"/>
      <c r="J14" s="51"/>
      <c r="K14" s="50"/>
      <c r="L14" s="51"/>
      <c r="M14" s="56"/>
      <c r="N14" s="23" t="e">
        <f>'Categoría C'!#REF!</f>
        <v>#REF!</v>
      </c>
      <c r="O14" s="23" t="e">
        <f t="shared" si="0"/>
        <v>#REF!</v>
      </c>
      <c r="P14" s="23" t="e">
        <f>'Categoría C'!#REF!</f>
        <v>#REF!</v>
      </c>
      <c r="Q14" s="23" t="e">
        <f t="shared" si="1"/>
        <v>#REF!</v>
      </c>
      <c r="R14" s="23" t="e">
        <f>'Categoría C'!#REF!</f>
        <v>#REF!</v>
      </c>
      <c r="S14" s="23" t="e">
        <f t="shared" si="2"/>
        <v>#REF!</v>
      </c>
      <c r="T14" s="24" t="e">
        <f t="shared" si="3"/>
        <v>#REF!</v>
      </c>
    </row>
    <row r="15" spans="1:20" ht="14.25" customHeight="1">
      <c r="A15" s="6">
        <v>7</v>
      </c>
      <c r="C15" s="30"/>
      <c r="D15" s="30" t="s">
        <v>23</v>
      </c>
      <c r="E15" s="50"/>
      <c r="F15" s="51"/>
      <c r="G15" s="50"/>
      <c r="H15" s="51"/>
      <c r="I15" s="50"/>
      <c r="J15" s="51"/>
      <c r="K15" s="50"/>
      <c r="L15" s="51"/>
      <c r="M15" s="56"/>
      <c r="N15" s="23" t="e">
        <f>'Categoría C'!#REF!</f>
        <v>#REF!</v>
      </c>
      <c r="O15" s="23" t="e">
        <f t="shared" si="0"/>
        <v>#REF!</v>
      </c>
      <c r="P15" s="23" t="e">
        <f>'Categoría C'!#REF!</f>
        <v>#REF!</v>
      </c>
      <c r="Q15" s="23" t="e">
        <f t="shared" si="1"/>
        <v>#REF!</v>
      </c>
      <c r="R15" s="23" t="e">
        <f>'Categoría C'!#REF!</f>
        <v>#REF!</v>
      </c>
      <c r="S15" s="23" t="e">
        <f t="shared" si="2"/>
        <v>#REF!</v>
      </c>
      <c r="T15" s="24" t="e">
        <f>0.4*((O15+S15)-MIN(O15,S15))+0.6*Q15</f>
        <v>#REF!</v>
      </c>
    </row>
    <row r="16" spans="1:20" ht="15.75">
      <c r="A16" s="6">
        <v>8</v>
      </c>
      <c r="B16" s="78" t="s">
        <v>40</v>
      </c>
      <c r="C16" s="30"/>
      <c r="D16" s="30" t="s">
        <v>2</v>
      </c>
      <c r="E16" s="50"/>
      <c r="F16" s="51"/>
      <c r="G16" s="50"/>
      <c r="H16" s="51"/>
      <c r="I16" s="50"/>
      <c r="J16" s="51"/>
      <c r="K16" s="50"/>
      <c r="L16" s="51"/>
      <c r="M16" s="56"/>
      <c r="N16" s="23" t="e">
        <f>#REF!</f>
        <v>#REF!</v>
      </c>
      <c r="O16" s="23" t="e">
        <f>(N16*1000)/MAX(N$28:N$34)</f>
        <v>#REF!</v>
      </c>
      <c r="P16" s="23" t="e">
        <f>#REF!</f>
        <v>#REF!</v>
      </c>
      <c r="Q16" s="23" t="e">
        <f>(P16*1000)/MAX(P$28:P$34)</f>
        <v>#REF!</v>
      </c>
      <c r="R16" s="23" t="e">
        <f>#REF!</f>
        <v>#REF!</v>
      </c>
      <c r="S16" s="23" t="e">
        <f>(R16*1000)/MAX(R$28:R$34)</f>
        <v>#REF!</v>
      </c>
      <c r="T16" s="24" t="e">
        <f>0.4*((O16+S16)-MIN(O16,S16))+0.6*Q16</f>
        <v>#REF!</v>
      </c>
    </row>
    <row r="17" spans="1:20" ht="15.75">
      <c r="A17" s="6">
        <v>9</v>
      </c>
      <c r="B17" s="72" t="s">
        <v>44</v>
      </c>
      <c r="C17" s="30"/>
      <c r="D17" s="30" t="s">
        <v>0</v>
      </c>
      <c r="E17" s="50"/>
      <c r="F17" s="51"/>
      <c r="G17" s="50"/>
      <c r="H17" s="51"/>
      <c r="I17" s="50"/>
      <c r="J17" s="51"/>
      <c r="K17" s="50"/>
      <c r="L17" s="51"/>
      <c r="M17" s="56"/>
      <c r="N17" s="23" t="e">
        <f>#REF!</f>
        <v>#REF!</v>
      </c>
      <c r="O17" s="23" t="e">
        <f>(N17*1000)/MAX(N$28:N$34)</f>
        <v>#REF!</v>
      </c>
      <c r="P17" s="23" t="e">
        <f>#REF!</f>
        <v>#REF!</v>
      </c>
      <c r="Q17" s="23" t="e">
        <f>(P17*1000)/MAX(P$28:P$34)</f>
        <v>#REF!</v>
      </c>
      <c r="R17" s="23" t="e">
        <f>#REF!</f>
        <v>#REF!</v>
      </c>
      <c r="S17" s="23" t="e">
        <f>(R17*1000)/MAX(R$28:R$34)</f>
        <v>#REF!</v>
      </c>
      <c r="T17" s="24" t="e">
        <f>0.4*((O17+S17)-MIN(O17,S17))+0.6*Q17</f>
        <v>#REF!</v>
      </c>
    </row>
    <row r="18" spans="1:20" ht="15.75">
      <c r="A18" s="6">
        <v>10</v>
      </c>
      <c r="B18" s="72" t="s">
        <v>24</v>
      </c>
      <c r="C18" s="30"/>
      <c r="D18" s="30" t="s">
        <v>2</v>
      </c>
      <c r="E18" s="50"/>
      <c r="F18" s="51"/>
      <c r="G18" s="50"/>
      <c r="H18" s="51"/>
      <c r="I18" s="50"/>
      <c r="J18" s="51"/>
      <c r="K18" s="50"/>
      <c r="L18" s="51"/>
      <c r="M18" s="56"/>
      <c r="N18" s="23" t="e">
        <f>#REF!</f>
        <v>#REF!</v>
      </c>
      <c r="O18" s="23" t="e">
        <f>(N18*1000)/MAX(N$28:N$34)</f>
        <v>#REF!</v>
      </c>
      <c r="P18" s="23" t="e">
        <f>#REF!</f>
        <v>#REF!</v>
      </c>
      <c r="Q18" s="23" t="e">
        <f>(P18*1000)/MAX(P$28:P$34)</f>
        <v>#REF!</v>
      </c>
      <c r="R18" s="23" t="e">
        <f>#REF!</f>
        <v>#REF!</v>
      </c>
      <c r="S18" s="23" t="e">
        <f>(R18*1000)/MAX(R$28:R$34)</f>
        <v>#REF!</v>
      </c>
      <c r="T18" s="24" t="e">
        <f>0.4*((O18+S18)-MIN(O18,S18))+0.6*Q18</f>
        <v>#REF!</v>
      </c>
    </row>
    <row r="19" spans="1:20" ht="15.75">
      <c r="A19" s="6">
        <v>11</v>
      </c>
      <c r="B19" s="78" t="s">
        <v>58</v>
      </c>
      <c r="C19" s="8"/>
      <c r="D19" s="30" t="s">
        <v>59</v>
      </c>
      <c r="E19" s="50"/>
      <c r="F19" s="51"/>
      <c r="G19" s="50"/>
      <c r="H19" s="51"/>
      <c r="I19" s="50"/>
      <c r="J19" s="51"/>
      <c r="K19" s="50"/>
      <c r="L19" s="51"/>
      <c r="M19" s="56"/>
      <c r="N19" s="23"/>
      <c r="O19" s="23"/>
      <c r="P19" s="23"/>
      <c r="Q19" s="23"/>
      <c r="R19" s="23"/>
      <c r="S19" s="23"/>
      <c r="T19" s="24"/>
    </row>
    <row r="20" spans="1:20" ht="15.75">
      <c r="A20" s="6">
        <v>22</v>
      </c>
      <c r="B20" s="80" t="s">
        <v>51</v>
      </c>
      <c r="C20" s="8"/>
      <c r="D20" s="43" t="s">
        <v>2</v>
      </c>
      <c r="E20" s="52"/>
      <c r="F20" s="53"/>
      <c r="G20" s="52"/>
      <c r="H20" s="53"/>
      <c r="I20" s="52"/>
      <c r="J20" s="53"/>
      <c r="K20" s="52"/>
      <c r="L20" s="53"/>
      <c r="M20" s="56"/>
      <c r="N20" s="23" t="e">
        <f>'Categoría C'!#REF!</f>
        <v>#REF!</v>
      </c>
      <c r="O20" s="23" t="e">
        <f>(N20*1000)/MAX(N$9:N$14)</f>
        <v>#REF!</v>
      </c>
      <c r="P20" s="23" t="e">
        <f>'Categoría C'!#REF!</f>
        <v>#REF!</v>
      </c>
      <c r="Q20" s="23" t="e">
        <f>(P20*1000)/MAX(P$9:P$14)</f>
        <v>#REF!</v>
      </c>
      <c r="R20" s="23" t="e">
        <f>'Categoría C'!#REF!</f>
        <v>#REF!</v>
      </c>
      <c r="S20" s="23" t="e">
        <f>(R20*1000)/MAX(R$9:R$14)</f>
        <v>#REF!</v>
      </c>
      <c r="T20" s="24" t="e">
        <f>0.4*((O20+S20)-MIN(O20,S20))+0.6*Q20</f>
        <v>#REF!</v>
      </c>
    </row>
    <row r="21" spans="1:20" ht="15.75">
      <c r="A21" s="6">
        <v>23</v>
      </c>
      <c r="B21" s="77" t="s">
        <v>108</v>
      </c>
      <c r="C21" s="8"/>
      <c r="E21" s="50"/>
      <c r="F21" s="51"/>
      <c r="G21" s="50"/>
      <c r="H21" s="51"/>
      <c r="I21" s="50"/>
      <c r="J21" s="51"/>
      <c r="K21" s="50"/>
      <c r="L21" s="51"/>
      <c r="M21" s="56"/>
      <c r="N21" s="23" t="e">
        <f>'Categoría C'!#REF!</f>
        <v>#REF!</v>
      </c>
      <c r="O21" s="23" t="e">
        <f>(N21*1000)/MAX(N$9:N$14)</f>
        <v>#REF!</v>
      </c>
      <c r="P21" s="23" t="e">
        <f>'Categoría C'!#REF!</f>
        <v>#REF!</v>
      </c>
      <c r="Q21" s="23" t="e">
        <f>(P21*1000)/MAX(P$9:P$14)</f>
        <v>#REF!</v>
      </c>
      <c r="R21" s="23" t="e">
        <f>'Categoría C'!#REF!</f>
        <v>#REF!</v>
      </c>
      <c r="S21" s="23" t="e">
        <f>(R21*1000)/MAX(R$9:R$14)</f>
        <v>#REF!</v>
      </c>
      <c r="T21" s="24" t="e">
        <f>0.4*((O21+S21)-MIN(O21,S21))+0.6*Q21</f>
        <v>#REF!</v>
      </c>
    </row>
    <row r="22" spans="1:20" ht="14.25" customHeight="1">
      <c r="A22" s="6">
        <v>24</v>
      </c>
      <c r="B22" s="80" t="s">
        <v>30</v>
      </c>
      <c r="C22" s="8"/>
      <c r="D22" s="43" t="s">
        <v>2</v>
      </c>
      <c r="E22" s="50"/>
      <c r="F22" s="51"/>
      <c r="G22" s="50"/>
      <c r="H22" s="51"/>
      <c r="I22" s="50"/>
      <c r="J22" s="51"/>
      <c r="K22" s="50"/>
      <c r="L22" s="51"/>
      <c r="M22" s="56"/>
      <c r="N22" s="23" t="e">
        <f>'Categoría C'!#REF!</f>
        <v>#REF!</v>
      </c>
      <c r="O22" s="23" t="e">
        <f>(N22*1000)/MAX(N$9:N$14)</f>
        <v>#REF!</v>
      </c>
      <c r="P22" s="23" t="e">
        <f>'Categoría C'!#REF!</f>
        <v>#REF!</v>
      </c>
      <c r="Q22" s="23" t="e">
        <f>(P22*1000)/MAX(P$9:P$14)</f>
        <v>#REF!</v>
      </c>
      <c r="R22" s="23" t="e">
        <f>'Categoría C'!#REF!</f>
        <v>#REF!</v>
      </c>
      <c r="S22" s="23" t="e">
        <f>(R22*1000)/MAX(R$9:R$14)</f>
        <v>#REF!</v>
      </c>
      <c r="T22" s="24" t="e">
        <f>0.4*((O22+S22)-MIN(O22,S22))+0.6*Q22</f>
        <v>#REF!</v>
      </c>
    </row>
    <row r="23" spans="1:20" ht="14.25" customHeight="1">
      <c r="A23" s="6">
        <v>25</v>
      </c>
      <c r="B23" s="80" t="s">
        <v>95</v>
      </c>
      <c r="C23" s="8"/>
      <c r="D23" s="43" t="s">
        <v>2</v>
      </c>
      <c r="E23" s="50"/>
      <c r="F23" s="51"/>
      <c r="G23" s="50"/>
      <c r="H23" s="51"/>
      <c r="I23" s="50"/>
      <c r="J23" s="51"/>
      <c r="K23" s="50"/>
      <c r="L23" s="51"/>
      <c r="M23" s="56"/>
      <c r="N23" s="23" t="e">
        <f>'Categoría C'!#REF!</f>
        <v>#REF!</v>
      </c>
      <c r="O23" s="23" t="e">
        <f>(N23*1000)/MAX(N$9:N$14)</f>
        <v>#REF!</v>
      </c>
      <c r="P23" s="23" t="e">
        <f>'Categoría C'!#REF!</f>
        <v>#REF!</v>
      </c>
      <c r="Q23" s="23" t="e">
        <f>(P23*1000)/MAX(P$9:P$14)</f>
        <v>#REF!</v>
      </c>
      <c r="R23" s="23" t="e">
        <f>'Categoría C'!#REF!</f>
        <v>#REF!</v>
      </c>
      <c r="S23" s="23" t="e">
        <f>(R23*1000)/MAX(R$9:R$14)</f>
        <v>#REF!</v>
      </c>
      <c r="T23" s="24" t="e">
        <f>0.4*((O23+S23)-MIN(O23,S23))+0.6*Q23</f>
        <v>#REF!</v>
      </c>
    </row>
    <row r="24" spans="1:20" ht="15.75">
      <c r="A24" s="6">
        <v>26</v>
      </c>
      <c r="B24" s="79" t="s">
        <v>96</v>
      </c>
      <c r="C24" s="8"/>
      <c r="D24" s="34" t="s">
        <v>2</v>
      </c>
      <c r="E24" s="50"/>
      <c r="F24" s="51"/>
      <c r="G24" s="50"/>
      <c r="H24" s="51"/>
      <c r="I24" s="50"/>
      <c r="J24" s="51"/>
      <c r="K24" s="50"/>
      <c r="L24" s="51"/>
      <c r="M24" s="56"/>
      <c r="N24" s="23"/>
      <c r="O24" s="23"/>
      <c r="P24" s="23"/>
      <c r="Q24" s="23"/>
      <c r="R24" s="23"/>
      <c r="S24" s="23"/>
      <c r="T24" s="24"/>
    </row>
    <row r="25" spans="1:20" ht="15.75">
      <c r="A25" s="6"/>
      <c r="B25" s="30"/>
      <c r="C25" s="8"/>
      <c r="D25" s="34"/>
      <c r="E25" s="65"/>
      <c r="F25" s="66"/>
      <c r="G25" s="65"/>
      <c r="H25" s="66"/>
      <c r="I25" s="65"/>
      <c r="J25" s="66"/>
      <c r="K25" s="65"/>
      <c r="L25" s="66"/>
      <c r="M25" s="56"/>
      <c r="N25" s="23"/>
      <c r="O25" s="23"/>
      <c r="P25" s="23"/>
      <c r="Q25" s="23"/>
      <c r="R25" s="23"/>
      <c r="S25" s="23"/>
      <c r="T25" s="24"/>
    </row>
    <row r="26" spans="1:20" ht="15.75">
      <c r="A26" s="6"/>
      <c r="B26" s="4"/>
      <c r="C26" s="8"/>
      <c r="D26" s="43"/>
      <c r="E26" s="50"/>
      <c r="F26" s="51"/>
      <c r="G26" s="50"/>
      <c r="H26" s="51"/>
      <c r="I26" s="50"/>
      <c r="J26" s="51"/>
      <c r="K26" s="50"/>
      <c r="L26" s="51"/>
      <c r="M26" s="56"/>
      <c r="N26" s="23" t="e">
        <f>#REF!</f>
        <v>#REF!</v>
      </c>
      <c r="O26" s="23" t="e">
        <f>(N26*1000)/MAX(N$28:N$34)</f>
        <v>#REF!</v>
      </c>
      <c r="P26" s="23" t="e">
        <f>#REF!</f>
        <v>#REF!</v>
      </c>
      <c r="Q26" s="23" t="e">
        <f>(P26*1000)/MAX(P$28:P$34)</f>
        <v>#REF!</v>
      </c>
      <c r="R26" s="23" t="e">
        <f>#REF!</f>
        <v>#REF!</v>
      </c>
      <c r="S26" s="23" t="e">
        <f>(R26*1000)/MAX(R$28:R$34)</f>
        <v>#REF!</v>
      </c>
      <c r="T26" s="24" t="e">
        <f>0.4*((O26+S26)-MIN(O26,S26))+0.6*Q26</f>
        <v>#REF!</v>
      </c>
    </row>
    <row r="27" spans="1:20" ht="16.5" customHeight="1" thickBot="1">
      <c r="A27" s="98" t="s">
        <v>54</v>
      </c>
      <c r="B27" s="99"/>
      <c r="C27" s="99"/>
      <c r="D27" s="99"/>
      <c r="E27" s="103"/>
      <c r="F27" s="103"/>
      <c r="G27" s="99"/>
      <c r="H27" s="99"/>
      <c r="I27" s="99"/>
      <c r="J27" s="99"/>
      <c r="K27" s="101"/>
      <c r="L27" s="101"/>
      <c r="M27" s="102"/>
      <c r="N27" s="23"/>
      <c r="O27" s="23"/>
      <c r="P27" s="23"/>
      <c r="Q27" s="23"/>
      <c r="R27" s="23"/>
      <c r="S27" s="23"/>
      <c r="T27" s="24">
        <f t="shared" si="3"/>
        <v>0</v>
      </c>
    </row>
    <row r="28" spans="1:20" ht="15.75" customHeight="1">
      <c r="A28" s="6">
        <v>12</v>
      </c>
      <c r="B28" s="78" t="s">
        <v>41</v>
      </c>
      <c r="C28" s="30"/>
      <c r="D28" s="30" t="s">
        <v>43</v>
      </c>
      <c r="E28" s="54"/>
      <c r="F28" s="55"/>
      <c r="G28" s="54"/>
      <c r="H28" s="55"/>
      <c r="I28" s="54"/>
      <c r="J28" s="55"/>
      <c r="K28" s="54"/>
      <c r="L28" s="55"/>
      <c r="M28" s="56"/>
      <c r="N28" s="23" t="e">
        <f>#REF!</f>
        <v>#REF!</v>
      </c>
      <c r="O28" s="23" t="e">
        <f aca="true" t="shared" si="4" ref="O28:O35">(N28*1000)/MAX(N$28:N$34)</f>
        <v>#REF!</v>
      </c>
      <c r="P28" s="23" t="e">
        <f>#REF!</f>
        <v>#REF!</v>
      </c>
      <c r="Q28" s="23" t="e">
        <f aca="true" t="shared" si="5" ref="Q28:Q35">(P28*1000)/MAX(P$28:P$34)</f>
        <v>#REF!</v>
      </c>
      <c r="R28" s="23" t="e">
        <f>#REF!</f>
        <v>#REF!</v>
      </c>
      <c r="S28" s="23" t="e">
        <f aca="true" t="shared" si="6" ref="S28:S35">(R28*1000)/MAX(R$28:R$34)</f>
        <v>#REF!</v>
      </c>
      <c r="T28" s="24" t="e">
        <f t="shared" si="3"/>
        <v>#REF!</v>
      </c>
    </row>
    <row r="29" spans="1:20" ht="17.25" customHeight="1">
      <c r="A29" s="6">
        <v>13</v>
      </c>
      <c r="B29" s="72" t="s">
        <v>45</v>
      </c>
      <c r="C29" s="30"/>
      <c r="D29" s="30" t="s">
        <v>2</v>
      </c>
      <c r="E29" s="50"/>
      <c r="F29" s="51"/>
      <c r="G29" s="50"/>
      <c r="H29" s="51"/>
      <c r="I29" s="50"/>
      <c r="J29" s="51"/>
      <c r="K29" s="50"/>
      <c r="L29" s="51"/>
      <c r="M29" s="56"/>
      <c r="N29" s="23" t="e">
        <f>#REF!</f>
        <v>#REF!</v>
      </c>
      <c r="O29" s="23" t="e">
        <f t="shared" si="4"/>
        <v>#REF!</v>
      </c>
      <c r="P29" s="23" t="e">
        <f>#REF!</f>
        <v>#REF!</v>
      </c>
      <c r="Q29" s="23" t="e">
        <f t="shared" si="5"/>
        <v>#REF!</v>
      </c>
      <c r="R29" s="23" t="e">
        <f>#REF!</f>
        <v>#REF!</v>
      </c>
      <c r="S29" s="23" t="e">
        <f t="shared" si="6"/>
        <v>#REF!</v>
      </c>
      <c r="T29" s="24" t="e">
        <f t="shared" si="3"/>
        <v>#REF!</v>
      </c>
    </row>
    <row r="30" spans="1:20" ht="15.75" customHeight="1">
      <c r="A30" s="6">
        <v>14</v>
      </c>
      <c r="B30" s="72" t="s">
        <v>26</v>
      </c>
      <c r="C30" s="30"/>
      <c r="D30" s="30" t="s">
        <v>0</v>
      </c>
      <c r="E30" s="50"/>
      <c r="F30" s="51"/>
      <c r="G30" s="50"/>
      <c r="H30" s="51"/>
      <c r="I30" s="50"/>
      <c r="J30" s="51"/>
      <c r="K30" s="50"/>
      <c r="L30" s="51"/>
      <c r="M30" s="56"/>
      <c r="N30" s="23" t="e">
        <f>#REF!</f>
        <v>#REF!</v>
      </c>
      <c r="O30" s="23" t="e">
        <f t="shared" si="4"/>
        <v>#REF!</v>
      </c>
      <c r="P30" s="23" t="e">
        <f>#REF!</f>
        <v>#REF!</v>
      </c>
      <c r="Q30" s="23" t="e">
        <f t="shared" si="5"/>
        <v>#REF!</v>
      </c>
      <c r="R30" s="23" t="e">
        <f>#REF!</f>
        <v>#REF!</v>
      </c>
      <c r="S30" s="23" t="e">
        <f t="shared" si="6"/>
        <v>#REF!</v>
      </c>
      <c r="T30" s="24" t="e">
        <f t="shared" si="3"/>
        <v>#REF!</v>
      </c>
    </row>
    <row r="31" spans="1:20" ht="15.75">
      <c r="A31" s="6">
        <v>15</v>
      </c>
      <c r="B31" s="72" t="s">
        <v>25</v>
      </c>
      <c r="C31" s="30"/>
      <c r="D31" s="30" t="s">
        <v>0</v>
      </c>
      <c r="E31" s="50"/>
      <c r="F31" s="51"/>
      <c r="G31" s="50"/>
      <c r="H31" s="51"/>
      <c r="I31" s="50"/>
      <c r="J31" s="51"/>
      <c r="K31" s="50"/>
      <c r="L31" s="51"/>
      <c r="M31" s="56"/>
      <c r="N31" s="23" t="e">
        <f>#REF!</f>
        <v>#REF!</v>
      </c>
      <c r="O31" s="23" t="e">
        <f t="shared" si="4"/>
        <v>#REF!</v>
      </c>
      <c r="P31" s="23" t="e">
        <f>#REF!</f>
        <v>#REF!</v>
      </c>
      <c r="Q31" s="23" t="e">
        <f t="shared" si="5"/>
        <v>#REF!</v>
      </c>
      <c r="R31" s="23" t="e">
        <f>#REF!</f>
        <v>#REF!</v>
      </c>
      <c r="S31" s="23" t="e">
        <f t="shared" si="6"/>
        <v>#REF!</v>
      </c>
      <c r="T31" s="24" t="e">
        <f t="shared" si="3"/>
        <v>#REF!</v>
      </c>
    </row>
    <row r="32" spans="1:20" ht="17.25" customHeight="1">
      <c r="A32" s="6">
        <v>16</v>
      </c>
      <c r="B32" s="78" t="s">
        <v>50</v>
      </c>
      <c r="C32" s="30"/>
      <c r="D32" s="30" t="s">
        <v>23</v>
      </c>
      <c r="E32" s="50"/>
      <c r="F32" s="51"/>
      <c r="G32" s="50"/>
      <c r="H32" s="51"/>
      <c r="I32" s="50"/>
      <c r="J32" s="51"/>
      <c r="K32" s="50"/>
      <c r="L32" s="51"/>
      <c r="M32" s="56"/>
      <c r="N32" s="23" t="e">
        <f>#REF!</f>
        <v>#REF!</v>
      </c>
      <c r="O32" s="23" t="e">
        <f t="shared" si="4"/>
        <v>#REF!</v>
      </c>
      <c r="P32" s="23" t="e">
        <f>#REF!</f>
        <v>#REF!</v>
      </c>
      <c r="Q32" s="23" t="e">
        <f t="shared" si="5"/>
        <v>#REF!</v>
      </c>
      <c r="R32" s="23" t="e">
        <f>#REF!</f>
        <v>#REF!</v>
      </c>
      <c r="S32" s="23" t="e">
        <f t="shared" si="6"/>
        <v>#REF!</v>
      </c>
      <c r="T32" s="24" t="e">
        <f t="shared" si="3"/>
        <v>#REF!</v>
      </c>
    </row>
    <row r="33" spans="1:20" ht="15.75">
      <c r="A33" s="6">
        <v>20</v>
      </c>
      <c r="B33" s="72" t="s">
        <v>46</v>
      </c>
      <c r="C33" s="8"/>
      <c r="D33" s="30" t="s">
        <v>47</v>
      </c>
      <c r="E33" s="50"/>
      <c r="F33" s="51"/>
      <c r="G33" s="50"/>
      <c r="H33" s="51"/>
      <c r="I33" s="50"/>
      <c r="J33" s="51"/>
      <c r="K33" s="50"/>
      <c r="L33" s="51"/>
      <c r="M33" s="56"/>
      <c r="N33" s="23" t="e">
        <f>#REF!</f>
        <v>#REF!</v>
      </c>
      <c r="O33" s="23" t="e">
        <f t="shared" si="4"/>
        <v>#REF!</v>
      </c>
      <c r="P33" s="23" t="e">
        <f>#REF!</f>
        <v>#REF!</v>
      </c>
      <c r="Q33" s="23" t="e">
        <f t="shared" si="5"/>
        <v>#REF!</v>
      </c>
      <c r="R33" s="23" t="e">
        <f>#REF!</f>
        <v>#REF!</v>
      </c>
      <c r="S33" s="23" t="e">
        <f t="shared" si="6"/>
        <v>#REF!</v>
      </c>
      <c r="T33" s="24" t="e">
        <f t="shared" si="3"/>
        <v>#REF!</v>
      </c>
    </row>
    <row r="34" spans="1:20" ht="15.75">
      <c r="A34" s="6">
        <v>21</v>
      </c>
      <c r="B34" s="76" t="s">
        <v>42</v>
      </c>
      <c r="C34" s="8"/>
      <c r="D34" s="43" t="s">
        <v>0</v>
      </c>
      <c r="E34" s="50"/>
      <c r="F34" s="51"/>
      <c r="G34" s="50"/>
      <c r="H34" s="51"/>
      <c r="I34" s="50"/>
      <c r="J34" s="51"/>
      <c r="K34" s="50"/>
      <c r="L34" s="51"/>
      <c r="M34" s="56"/>
      <c r="N34" s="23" t="e">
        <f>#REF!</f>
        <v>#REF!</v>
      </c>
      <c r="O34" s="23" t="e">
        <f t="shared" si="4"/>
        <v>#REF!</v>
      </c>
      <c r="P34" s="23" t="e">
        <f>#REF!</f>
        <v>#REF!</v>
      </c>
      <c r="Q34" s="23" t="e">
        <f t="shared" si="5"/>
        <v>#REF!</v>
      </c>
      <c r="R34" s="23" t="e">
        <f>#REF!</f>
        <v>#REF!</v>
      </c>
      <c r="S34" s="23" t="e">
        <f t="shared" si="6"/>
        <v>#REF!</v>
      </c>
      <c r="T34" s="24" t="e">
        <f t="shared" si="3"/>
        <v>#REF!</v>
      </c>
    </row>
    <row r="35" spans="1:20" ht="15.75">
      <c r="A35" s="6"/>
      <c r="B35" s="72" t="s">
        <v>38</v>
      </c>
      <c r="C35" s="8"/>
      <c r="D35" s="30" t="s">
        <v>0</v>
      </c>
      <c r="E35" s="50"/>
      <c r="F35" s="51"/>
      <c r="G35" s="50"/>
      <c r="H35" s="51"/>
      <c r="I35" s="50"/>
      <c r="J35" s="51"/>
      <c r="K35" s="50"/>
      <c r="L35" s="51"/>
      <c r="M35" s="56"/>
      <c r="N35" s="23" t="e">
        <f>#REF!</f>
        <v>#REF!</v>
      </c>
      <c r="O35" s="23" t="e">
        <f t="shared" si="4"/>
        <v>#REF!</v>
      </c>
      <c r="P35" s="23" t="e">
        <f>#REF!</f>
        <v>#REF!</v>
      </c>
      <c r="Q35" s="23" t="e">
        <f t="shared" si="5"/>
        <v>#REF!</v>
      </c>
      <c r="R35" s="23" t="e">
        <f>#REF!</f>
        <v>#REF!</v>
      </c>
      <c r="S35" s="23" t="e">
        <f t="shared" si="6"/>
        <v>#REF!</v>
      </c>
      <c r="T35" s="24" t="e">
        <f>0.4*((O35+S35)-MIN(O35,S35))+0.6*Q35</f>
        <v>#REF!</v>
      </c>
    </row>
    <row r="36" spans="1:20" ht="15.75">
      <c r="A36" s="6"/>
      <c r="B36" s="72" t="s">
        <v>39</v>
      </c>
      <c r="C36" s="8"/>
      <c r="D36" s="34"/>
      <c r="E36" s="50"/>
      <c r="F36" s="51"/>
      <c r="G36" s="50"/>
      <c r="H36" s="51"/>
      <c r="I36" s="50"/>
      <c r="J36" s="51"/>
      <c r="K36" s="50"/>
      <c r="L36" s="51"/>
      <c r="M36" s="56"/>
      <c r="N36" s="23"/>
      <c r="O36" s="23"/>
      <c r="P36" s="23"/>
      <c r="Q36" s="23"/>
      <c r="R36" s="23"/>
      <c r="S36" s="23"/>
      <c r="T36" s="24"/>
    </row>
    <row r="37" spans="1:20" ht="15.75" thickBot="1">
      <c r="A37" s="98" t="s">
        <v>55</v>
      </c>
      <c r="B37" s="99"/>
      <c r="C37" s="99"/>
      <c r="D37" s="99"/>
      <c r="E37" s="103"/>
      <c r="F37" s="103"/>
      <c r="G37" s="99"/>
      <c r="H37" s="99"/>
      <c r="I37" s="99"/>
      <c r="J37" s="99"/>
      <c r="K37" s="101"/>
      <c r="L37" s="101"/>
      <c r="M37" s="102"/>
      <c r="N37" s="23"/>
      <c r="O37" s="23"/>
      <c r="P37" s="23"/>
      <c r="Q37" s="23"/>
      <c r="R37" s="23"/>
      <c r="S37" s="23"/>
      <c r="T37" s="24">
        <f t="shared" si="3"/>
        <v>0</v>
      </c>
    </row>
    <row r="38" spans="1:20" ht="15.75">
      <c r="A38" s="6">
        <v>17</v>
      </c>
      <c r="B38" s="35" t="s">
        <v>27</v>
      </c>
      <c r="C38" s="30"/>
      <c r="D38" s="5" t="s">
        <v>7</v>
      </c>
      <c r="E38" s="54"/>
      <c r="F38" s="55"/>
      <c r="G38" s="54"/>
      <c r="H38" s="55"/>
      <c r="I38" s="54"/>
      <c r="J38" s="55"/>
      <c r="K38" s="54"/>
      <c r="L38" s="55"/>
      <c r="M38" s="56"/>
      <c r="N38" s="23" t="e">
        <f>#REF!</f>
        <v>#REF!</v>
      </c>
      <c r="O38" s="23" t="e">
        <f>(N38*1000)/MAX(N$38:N$40)</f>
        <v>#REF!</v>
      </c>
      <c r="P38" s="23" t="e">
        <f>#REF!</f>
        <v>#REF!</v>
      </c>
      <c r="Q38" s="23" t="e">
        <f>(P38*1000)/MAX(P$38:P$40)</f>
        <v>#REF!</v>
      </c>
      <c r="R38" s="23" t="e">
        <f>#REF!</f>
        <v>#REF!</v>
      </c>
      <c r="S38" s="23" t="e">
        <f>(R38*1000)/MAX(R$38:R$40)</f>
        <v>#REF!</v>
      </c>
      <c r="T38" s="24" t="e">
        <f t="shared" si="3"/>
        <v>#REF!</v>
      </c>
    </row>
    <row r="39" spans="1:20" ht="15.75">
      <c r="A39" s="6">
        <v>18</v>
      </c>
      <c r="B39" s="35" t="s">
        <v>91</v>
      </c>
      <c r="C39" s="30"/>
      <c r="D39" s="44" t="s">
        <v>92</v>
      </c>
      <c r="E39" s="57"/>
      <c r="F39" s="58"/>
      <c r="G39" s="57"/>
      <c r="H39" s="58"/>
      <c r="I39" s="57"/>
      <c r="J39" s="58"/>
      <c r="K39" s="57"/>
      <c r="L39" s="58"/>
      <c r="M39" s="59"/>
      <c r="N39" s="23"/>
      <c r="O39" s="23"/>
      <c r="P39" s="23"/>
      <c r="Q39" s="23"/>
      <c r="R39" s="23"/>
      <c r="S39" s="23"/>
      <c r="T39" s="24"/>
    </row>
    <row r="40" spans="1:20" ht="16.5" thickBot="1">
      <c r="A40" s="47">
        <v>19</v>
      </c>
      <c r="B40" s="75" t="s">
        <v>104</v>
      </c>
      <c r="C40" s="48"/>
      <c r="D40" s="49" t="s">
        <v>52</v>
      </c>
      <c r="E40" s="60"/>
      <c r="F40" s="61"/>
      <c r="G40" s="60"/>
      <c r="H40" s="61"/>
      <c r="I40" s="60"/>
      <c r="J40" s="61"/>
      <c r="K40" s="60"/>
      <c r="L40" s="61"/>
      <c r="M40" s="62"/>
      <c r="N40" s="23"/>
      <c r="O40" s="23"/>
      <c r="P40" s="23"/>
      <c r="Q40" s="23"/>
      <c r="R40" s="23"/>
      <c r="S40" s="23"/>
      <c r="T40" s="24"/>
    </row>
    <row r="41" ht="15.75" thickTop="1"/>
  </sheetData>
  <sheetProtection/>
  <mergeCells count="16">
    <mergeCell ref="E7:M7"/>
    <mergeCell ref="A8:M8"/>
    <mergeCell ref="A27:M27"/>
    <mergeCell ref="A37:M37"/>
    <mergeCell ref="G4:H4"/>
    <mergeCell ref="I4:J4"/>
    <mergeCell ref="A6:M6"/>
    <mergeCell ref="M4:M5"/>
    <mergeCell ref="N4:S4"/>
    <mergeCell ref="A2:M3"/>
    <mergeCell ref="A4:A5"/>
    <mergeCell ref="B4:B5"/>
    <mergeCell ref="C4:C5"/>
    <mergeCell ref="D4:D5"/>
    <mergeCell ref="E4:F4"/>
    <mergeCell ref="K4:L4"/>
  </mergeCells>
  <printOptions/>
  <pageMargins left="0.7480314960629921" right="0.7480314960629921" top="0.31496062992125984" bottom="0.31496062992125984" header="0" footer="0"/>
  <pageSetup fitToHeight="1" fitToWidth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="72" zoomScaleNormal="72" zoomScalePageLayoutView="0" workbookViewId="0" topLeftCell="A2">
      <selection activeCell="I22" sqref="I22"/>
    </sheetView>
  </sheetViews>
  <sheetFormatPr defaultColWidth="11.421875" defaultRowHeight="12.75" outlineLevelCol="1"/>
  <cols>
    <col min="1" max="1" width="11.00390625" style="1" customWidth="1"/>
    <col min="2" max="2" width="35.140625" style="1" customWidth="1"/>
    <col min="3" max="3" width="17.421875" style="1" customWidth="1"/>
    <col min="4" max="4" width="27.28125" style="1" customWidth="1"/>
    <col min="5" max="5" width="11.7109375" style="1" bestFit="1" customWidth="1"/>
    <col min="6" max="6" width="9.140625" style="1" customWidth="1"/>
    <col min="7" max="7" width="13.421875" style="0" customWidth="1"/>
    <col min="8" max="8" width="9.421875" style="0" customWidth="1"/>
    <col min="9" max="9" width="13.140625" style="0" customWidth="1"/>
    <col min="10" max="10" width="10.421875" style="0" customWidth="1"/>
    <col min="11" max="11" width="13.140625" style="0" customWidth="1"/>
    <col min="12" max="12" width="10.421875" style="0" customWidth="1"/>
    <col min="13" max="13" width="13.140625" style="0" customWidth="1"/>
    <col min="14" max="14" width="10.421875" style="0" customWidth="1"/>
    <col min="15" max="15" width="13.140625" style="0" customWidth="1"/>
    <col min="16" max="18" width="10.421875" style="0" customWidth="1"/>
    <col min="20" max="21" width="12.421875" style="0" hidden="1" customWidth="1" outlineLevel="1"/>
    <col min="22" max="26" width="11.421875" style="0" hidden="1" customWidth="1" outlineLevel="1"/>
    <col min="27" max="27" width="12.00390625" style="0" bestFit="1" customWidth="1" collapsed="1"/>
  </cols>
  <sheetData>
    <row r="1" spans="2:5" ht="15.75" thickBot="1">
      <c r="B1" s="2"/>
      <c r="C1" s="2"/>
      <c r="D1" s="3"/>
      <c r="E1" s="2"/>
    </row>
    <row r="2" spans="1:19" ht="13.5" thickTop="1">
      <c r="A2" s="82" t="s">
        <v>101</v>
      </c>
      <c r="B2" s="83"/>
      <c r="C2" s="83"/>
      <c r="D2" s="83"/>
      <c r="E2" s="83"/>
      <c r="F2" s="83"/>
      <c r="G2" s="105"/>
      <c r="H2" s="105"/>
      <c r="I2" s="105"/>
      <c r="J2" s="105"/>
      <c r="K2" s="105"/>
      <c r="L2" s="105"/>
      <c r="M2" s="105"/>
      <c r="N2" s="105"/>
      <c r="O2" s="106"/>
      <c r="P2" s="106"/>
      <c r="Q2" s="106"/>
      <c r="R2" s="106"/>
      <c r="S2" s="85"/>
    </row>
    <row r="3" spans="1:19" ht="15.75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88"/>
      <c r="Q3" s="88"/>
      <c r="R3" s="88"/>
      <c r="S3" s="89"/>
    </row>
    <row r="4" spans="1:25" ht="52.5" customHeight="1" thickBot="1">
      <c r="A4" s="90" t="s">
        <v>5</v>
      </c>
      <c r="B4" s="92" t="s">
        <v>4</v>
      </c>
      <c r="C4" s="92" t="s">
        <v>9</v>
      </c>
      <c r="D4" s="92" t="s">
        <v>3</v>
      </c>
      <c r="E4" s="94" t="s">
        <v>112</v>
      </c>
      <c r="F4" s="94"/>
      <c r="G4" s="94" t="s">
        <v>119</v>
      </c>
      <c r="H4" s="94"/>
      <c r="I4" s="94" t="s">
        <v>113</v>
      </c>
      <c r="J4" s="94"/>
      <c r="K4" s="94" t="s">
        <v>114</v>
      </c>
      <c r="L4" s="94"/>
      <c r="M4" s="94" t="s">
        <v>115</v>
      </c>
      <c r="N4" s="94"/>
      <c r="O4" s="94" t="s">
        <v>116</v>
      </c>
      <c r="P4" s="94"/>
      <c r="Q4" s="107" t="s">
        <v>99</v>
      </c>
      <c r="R4" s="108"/>
      <c r="S4" s="104" t="s">
        <v>8</v>
      </c>
      <c r="T4" s="81" t="s">
        <v>36</v>
      </c>
      <c r="U4" s="81"/>
      <c r="V4" s="81"/>
      <c r="W4" s="81"/>
      <c r="X4" s="81"/>
      <c r="Y4" s="81"/>
    </row>
    <row r="5" spans="1:26" ht="18.75" customHeight="1">
      <c r="A5" s="91"/>
      <c r="B5" s="93"/>
      <c r="C5" s="93"/>
      <c r="D5" s="93"/>
      <c r="E5" s="94" t="s">
        <v>6</v>
      </c>
      <c r="F5" s="94" t="s">
        <v>1</v>
      </c>
      <c r="G5" s="94" t="s">
        <v>6</v>
      </c>
      <c r="H5" s="94" t="s">
        <v>1</v>
      </c>
      <c r="I5" s="94" t="s">
        <v>6</v>
      </c>
      <c r="J5" s="94" t="s">
        <v>1</v>
      </c>
      <c r="K5" s="94" t="s">
        <v>6</v>
      </c>
      <c r="L5" s="94" t="s">
        <v>1</v>
      </c>
      <c r="M5" s="94" t="s">
        <v>6</v>
      </c>
      <c r="N5" s="94" t="s">
        <v>1</v>
      </c>
      <c r="O5" s="94" t="s">
        <v>6</v>
      </c>
      <c r="P5" s="94" t="s">
        <v>1</v>
      </c>
      <c r="Q5" s="109"/>
      <c r="R5" s="110"/>
      <c r="S5" s="104"/>
      <c r="T5" s="111" t="s">
        <v>31</v>
      </c>
      <c r="U5" s="112"/>
      <c r="V5" s="113" t="s">
        <v>33</v>
      </c>
      <c r="W5" s="112"/>
      <c r="X5" s="113" t="s">
        <v>32</v>
      </c>
      <c r="Y5" s="112"/>
      <c r="Z5" s="25" t="s">
        <v>37</v>
      </c>
    </row>
    <row r="6" spans="1:25" ht="30" customHeight="1" thickBot="1">
      <c r="A6" s="91"/>
      <c r="B6" s="93"/>
      <c r="C6" s="93"/>
      <c r="D6" s="93"/>
      <c r="E6" s="27" t="s">
        <v>93</v>
      </c>
      <c r="F6" s="27" t="s">
        <v>62</v>
      </c>
      <c r="G6" s="27" t="s">
        <v>93</v>
      </c>
      <c r="H6" s="27" t="s">
        <v>62</v>
      </c>
      <c r="I6" s="27" t="s">
        <v>93</v>
      </c>
      <c r="J6" s="27" t="s">
        <v>62</v>
      </c>
      <c r="K6" s="27" t="s">
        <v>93</v>
      </c>
      <c r="L6" s="27" t="s">
        <v>62</v>
      </c>
      <c r="M6" s="27" t="s">
        <v>93</v>
      </c>
      <c r="N6" s="27" t="s">
        <v>62</v>
      </c>
      <c r="O6" s="27" t="s">
        <v>93</v>
      </c>
      <c r="P6" s="27" t="s">
        <v>62</v>
      </c>
      <c r="Q6" s="69"/>
      <c r="R6" s="69"/>
      <c r="S6" s="104"/>
      <c r="T6" s="26" t="s">
        <v>34</v>
      </c>
      <c r="U6" s="22" t="s">
        <v>35</v>
      </c>
      <c r="V6" s="22" t="s">
        <v>34</v>
      </c>
      <c r="W6" s="22" t="s">
        <v>35</v>
      </c>
      <c r="X6" s="22" t="s">
        <v>34</v>
      </c>
      <c r="Y6" s="22" t="s">
        <v>35</v>
      </c>
    </row>
    <row r="7" spans="1:19" ht="15">
      <c r="A7" s="98" t="s">
        <v>10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1"/>
      <c r="P7" s="101"/>
      <c r="Q7" s="101"/>
      <c r="R7" s="101"/>
      <c r="S7" s="102"/>
    </row>
    <row r="8" spans="1:19" ht="15">
      <c r="A8" s="6"/>
      <c r="B8" s="4"/>
      <c r="C8" s="8"/>
      <c r="D8" s="5"/>
      <c r="E8" s="96"/>
      <c r="F8" s="114"/>
      <c r="G8" s="96"/>
      <c r="H8" s="114"/>
      <c r="I8" s="96"/>
      <c r="J8" s="114"/>
      <c r="K8" s="96"/>
      <c r="L8" s="114"/>
      <c r="M8" s="96"/>
      <c r="N8" s="114"/>
      <c r="O8" s="96"/>
      <c r="P8" s="114"/>
      <c r="Q8" s="68"/>
      <c r="R8" s="68"/>
      <c r="S8" s="63"/>
    </row>
    <row r="9" spans="1:19" ht="15">
      <c r="A9" s="98" t="s">
        <v>53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101"/>
      <c r="P9" s="101"/>
      <c r="Q9" s="101"/>
      <c r="R9" s="101"/>
      <c r="S9" s="102"/>
    </row>
    <row r="10" spans="1:26" ht="15.75">
      <c r="A10" s="6">
        <v>1</v>
      </c>
      <c r="B10" s="72" t="s">
        <v>48</v>
      </c>
      <c r="C10" s="30"/>
      <c r="D10" s="73" t="s">
        <v>47</v>
      </c>
      <c r="E10" s="31">
        <f>'Categoría C'!F16</f>
        <v>1972.7272727272725</v>
      </c>
      <c r="F10" s="31">
        <v>20</v>
      </c>
      <c r="G10" s="31">
        <v>1786</v>
      </c>
      <c r="H10" s="31">
        <v>20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70">
        <v>0</v>
      </c>
      <c r="R10" s="70">
        <v>0</v>
      </c>
      <c r="S10" s="28">
        <f aca="true" t="shared" si="0" ref="S10:S16">F10+H10+J10+L10+N10+P10-Q10-R10</f>
        <v>40</v>
      </c>
      <c r="T10" s="23" t="e">
        <f>'Categoría C'!#REF!</f>
        <v>#REF!</v>
      </c>
      <c r="U10" s="23" t="e">
        <f>(T10*1000)/MAX(T$14:T$16)</f>
        <v>#REF!</v>
      </c>
      <c r="V10" s="23" t="e">
        <f>'Categoría C'!#REF!</f>
        <v>#REF!</v>
      </c>
      <c r="W10" s="23" t="e">
        <f>(V10*1000)/MAX(V$14:V$16)</f>
        <v>#REF!</v>
      </c>
      <c r="X10" s="23" t="e">
        <f>'Categoría C'!#REF!</f>
        <v>#REF!</v>
      </c>
      <c r="Y10" s="23" t="e">
        <f>(X10*1000)/MAX(X$14:X$16)</f>
        <v>#REF!</v>
      </c>
      <c r="Z10" s="24" t="e">
        <f aca="true" t="shared" si="1" ref="Z10:Z16">0.4*((U10+Y10)-MIN(U10,Y10))+0.6*W10</f>
        <v>#REF!</v>
      </c>
    </row>
    <row r="11" spans="1:26" ht="15.75">
      <c r="A11" s="6">
        <v>2</v>
      </c>
      <c r="B11" s="77" t="s">
        <v>107</v>
      </c>
      <c r="C11" s="30"/>
      <c r="D11" s="73" t="s">
        <v>0</v>
      </c>
      <c r="E11" s="31">
        <f>'Categoría C'!F20</f>
        <v>1589.4736842105262</v>
      </c>
      <c r="F11" s="31">
        <v>13</v>
      </c>
      <c r="G11" s="31">
        <v>1972</v>
      </c>
      <c r="H11" s="31">
        <v>25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70">
        <v>0</v>
      </c>
      <c r="R11" s="70">
        <v>0</v>
      </c>
      <c r="S11" s="28">
        <f t="shared" si="0"/>
        <v>38</v>
      </c>
      <c r="T11" s="23" t="e">
        <f>'Categoría C'!#REF!</f>
        <v>#REF!</v>
      </c>
      <c r="U11" s="23" t="e">
        <f>(T11*1000)/MAX(T$14:T$16)</f>
        <v>#REF!</v>
      </c>
      <c r="V11" s="23" t="e">
        <f>'Categoría C'!#REF!</f>
        <v>#REF!</v>
      </c>
      <c r="W11" s="23" t="e">
        <f>(V11*1000)/MAX(V$14:V$16)</f>
        <v>#REF!</v>
      </c>
      <c r="X11" s="23" t="e">
        <f>'Categoría C'!#REF!</f>
        <v>#REF!</v>
      </c>
      <c r="Y11" s="23" t="e">
        <f>(X11*1000)/MAX(X$14:X$16)</f>
        <v>#REF!</v>
      </c>
      <c r="Z11" s="24" t="e">
        <f t="shared" si="1"/>
        <v>#REF!</v>
      </c>
    </row>
    <row r="12" spans="1:26" ht="15.75">
      <c r="A12" s="6">
        <v>3</v>
      </c>
      <c r="B12" s="72" t="s">
        <v>49</v>
      </c>
      <c r="C12" s="8"/>
      <c r="D12" s="73" t="s">
        <v>47</v>
      </c>
      <c r="E12" s="31">
        <f>'Categoría C'!F24</f>
        <v>513.0781499202552</v>
      </c>
      <c r="F12" s="31">
        <v>9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70">
        <v>0</v>
      </c>
      <c r="R12" s="70">
        <v>0</v>
      </c>
      <c r="S12" s="28">
        <f t="shared" si="0"/>
        <v>9</v>
      </c>
      <c r="T12" s="23" t="e">
        <f>'Categoría C'!#REF!</f>
        <v>#REF!</v>
      </c>
      <c r="U12" s="23" t="e">
        <f>(T12*1000)/MAX(T$14:T$16)</f>
        <v>#REF!</v>
      </c>
      <c r="V12" s="23" t="e">
        <f>'Categoría C'!#REF!</f>
        <v>#REF!</v>
      </c>
      <c r="W12" s="23" t="e">
        <f>(V12*1000)/MAX(V$14:V$16)</f>
        <v>#REF!</v>
      </c>
      <c r="X12" s="23" t="e">
        <f>'Categoría C'!#REF!</f>
        <v>#REF!</v>
      </c>
      <c r="Y12" s="23" t="e">
        <f>(X12*1000)/MAX(X$14:X$16)</f>
        <v>#REF!</v>
      </c>
      <c r="Z12" s="24" t="e">
        <f t="shared" si="1"/>
        <v>#REF!</v>
      </c>
    </row>
    <row r="13" spans="1:26" ht="14.25" customHeight="1">
      <c r="A13" s="6">
        <v>4</v>
      </c>
      <c r="B13" s="72" t="s">
        <v>44</v>
      </c>
      <c r="C13" s="8"/>
      <c r="D13" s="73" t="s">
        <v>0</v>
      </c>
      <c r="E13" s="31">
        <f>'Categoría C'!F28</f>
        <v>1991.2280701754385</v>
      </c>
      <c r="F13" s="31">
        <v>25</v>
      </c>
      <c r="G13" s="31">
        <v>1754</v>
      </c>
      <c r="H13" s="31">
        <v>16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70">
        <v>0</v>
      </c>
      <c r="R13" s="70">
        <v>0</v>
      </c>
      <c r="S13" s="28">
        <f t="shared" si="0"/>
        <v>41</v>
      </c>
      <c r="T13" s="23" t="e">
        <f>'Categoría C'!#REF!</f>
        <v>#REF!</v>
      </c>
      <c r="U13" s="23" t="e">
        <f>(T13*1000)/MAX(T$14:T$16)</f>
        <v>#REF!</v>
      </c>
      <c r="V13" s="23" t="e">
        <f>'Categoría C'!#REF!</f>
        <v>#REF!</v>
      </c>
      <c r="W13" s="23" t="e">
        <f>(V13*1000)/MAX(V$14:V$16)</f>
        <v>#REF!</v>
      </c>
      <c r="X13" s="23" t="e">
        <f>'Categoría C'!#REF!</f>
        <v>#REF!</v>
      </c>
      <c r="Y13" s="23" t="e">
        <f>(X13*1000)/MAX(X$14:X$16)</f>
        <v>#REF!</v>
      </c>
      <c r="Z13" s="24" t="e">
        <f t="shared" si="1"/>
        <v>#REF!</v>
      </c>
    </row>
    <row r="14" spans="1:26" ht="15.75">
      <c r="A14" s="6">
        <v>5</v>
      </c>
      <c r="B14" s="72" t="s">
        <v>24</v>
      </c>
      <c r="C14" s="8"/>
      <c r="D14" s="73" t="s">
        <v>2</v>
      </c>
      <c r="E14" s="31">
        <f>'Categoría C'!F32</f>
        <v>1945.4545454545455</v>
      </c>
      <c r="F14" s="31">
        <v>16</v>
      </c>
      <c r="G14" s="31">
        <v>1643</v>
      </c>
      <c r="H14" s="31">
        <v>13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70">
        <v>0</v>
      </c>
      <c r="R14" s="70">
        <v>0</v>
      </c>
      <c r="S14" s="28">
        <f t="shared" si="0"/>
        <v>29</v>
      </c>
      <c r="T14" s="23" t="e">
        <f>'Categoría C'!#REF!</f>
        <v>#REF!</v>
      </c>
      <c r="U14" s="23" t="e">
        <f>(T14*1000)/MAX(T$14:T$16)</f>
        <v>#REF!</v>
      </c>
      <c r="V14" s="23" t="e">
        <f>'Categoría C'!#REF!</f>
        <v>#REF!</v>
      </c>
      <c r="W14" s="23" t="e">
        <f>(V14*1000)/MAX(V$14:V$16)</f>
        <v>#REF!</v>
      </c>
      <c r="X14" s="23" t="e">
        <f>'Categoría C'!#REF!</f>
        <v>#REF!</v>
      </c>
      <c r="Y14" s="23" t="e">
        <f>(X14*1000)/MAX(X$14:X$16)</f>
        <v>#REF!</v>
      </c>
      <c r="Z14" s="24" t="e">
        <f t="shared" si="1"/>
        <v>#REF!</v>
      </c>
    </row>
    <row r="15" spans="1:26" ht="15.75">
      <c r="A15" s="6">
        <v>6</v>
      </c>
      <c r="B15" s="77" t="s">
        <v>108</v>
      </c>
      <c r="C15" s="8"/>
      <c r="D15" s="73" t="s">
        <v>100</v>
      </c>
      <c r="E15" s="31">
        <f>'Categoría C'!F36</f>
        <v>908.7719298245614</v>
      </c>
      <c r="F15" s="31">
        <v>11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70">
        <v>0</v>
      </c>
      <c r="R15" s="70">
        <v>0</v>
      </c>
      <c r="S15" s="28">
        <f t="shared" si="0"/>
        <v>11</v>
      </c>
      <c r="T15" s="23" t="e">
        <f>#REF!</f>
        <v>#REF!</v>
      </c>
      <c r="U15" s="23" t="e">
        <f>(T15*1000)/MAX(T$20:T$25)</f>
        <v>#REF!</v>
      </c>
      <c r="V15" s="23" t="e">
        <f>#REF!</f>
        <v>#REF!</v>
      </c>
      <c r="W15" s="23" t="e">
        <f>(V15*1000)/MAX(V$20:V$25)</f>
        <v>#REF!</v>
      </c>
      <c r="X15" s="23" t="e">
        <f>#REF!</f>
        <v>#REF!</v>
      </c>
      <c r="Y15" s="23" t="e">
        <f>(X15*1000)/MAX(X$20:X$25)</f>
        <v>#REF!</v>
      </c>
      <c r="Z15" s="24" t="e">
        <f t="shared" si="1"/>
        <v>#REF!</v>
      </c>
    </row>
    <row r="16" spans="1:26" ht="14.25" customHeight="1">
      <c r="A16" s="6">
        <v>7</v>
      </c>
      <c r="B16" s="72" t="s">
        <v>102</v>
      </c>
      <c r="C16" s="8"/>
      <c r="D16" s="73" t="s">
        <v>0</v>
      </c>
      <c r="E16" s="31">
        <f>'Categoría C'!F40</f>
        <v>538.2775119617224</v>
      </c>
      <c r="F16" s="31">
        <v>10</v>
      </c>
      <c r="G16" s="31">
        <v>1459</v>
      </c>
      <c r="H16" s="31">
        <v>11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70">
        <v>0</v>
      </c>
      <c r="R16" s="70">
        <v>0</v>
      </c>
      <c r="S16" s="28">
        <f t="shared" si="0"/>
        <v>21</v>
      </c>
      <c r="T16" s="23" t="e">
        <f>'Categoría C'!#REF!</f>
        <v>#REF!</v>
      </c>
      <c r="U16" s="23" t="e">
        <f>(T16*1000)/MAX(T$14:T$16)</f>
        <v>#REF!</v>
      </c>
      <c r="V16" s="23" t="e">
        <f>'Categoría C'!#REF!</f>
        <v>#REF!</v>
      </c>
      <c r="W16" s="23" t="e">
        <f>(V16*1000)/MAX(V$14:V$16)</f>
        <v>#REF!</v>
      </c>
      <c r="X16" s="23" t="e">
        <f>'Categoría C'!#REF!</f>
        <v>#REF!</v>
      </c>
      <c r="Y16" s="23" t="e">
        <f>(X16*1000)/MAX(X$14:X$16)</f>
        <v>#REF!</v>
      </c>
      <c r="Z16" s="24" t="e">
        <f t="shared" si="1"/>
        <v>#REF!</v>
      </c>
    </row>
    <row r="17" spans="1:26" ht="14.25" customHeight="1">
      <c r="A17" s="6">
        <v>16</v>
      </c>
      <c r="B17" s="72" t="s">
        <v>118</v>
      </c>
      <c r="C17" s="8"/>
      <c r="D17" s="73" t="s">
        <v>120</v>
      </c>
      <c r="E17" s="31">
        <f>'Categoría C'!F41</f>
        <v>0</v>
      </c>
      <c r="F17" s="31">
        <v>0</v>
      </c>
      <c r="G17" s="31">
        <v>1418</v>
      </c>
      <c r="H17" s="31">
        <v>10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70">
        <v>0</v>
      </c>
      <c r="R17" s="70">
        <v>0</v>
      </c>
      <c r="S17" s="28">
        <f>F17+H17+J17+L17+N17+P17-Q17-R17</f>
        <v>10</v>
      </c>
      <c r="T17" s="23" t="e">
        <f>'Categoría C'!#REF!</f>
        <v>#REF!</v>
      </c>
      <c r="U17" s="23" t="e">
        <f>(T17*1000)/MAX(T$14:T$16)</f>
        <v>#REF!</v>
      </c>
      <c r="V17" s="23" t="e">
        <f>'Categoría C'!#REF!</f>
        <v>#REF!</v>
      </c>
      <c r="W17" s="23" t="e">
        <f>(V17*1000)/MAX(V$14:V$16)</f>
        <v>#REF!</v>
      </c>
      <c r="X17" s="23" t="e">
        <f>'Categoría C'!#REF!</f>
        <v>#REF!</v>
      </c>
      <c r="Y17" s="23" t="e">
        <f>(X17*1000)/MAX(X$14:X$16)</f>
        <v>#REF!</v>
      </c>
      <c r="Z17" s="24" t="e">
        <f>0.4*((U17+Y17)-MIN(U17,Y17))+0.6*W17</f>
        <v>#REF!</v>
      </c>
    </row>
    <row r="18" spans="1:26" ht="14.25" customHeight="1">
      <c r="A18" s="98" t="s">
        <v>54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01"/>
      <c r="P18" s="101"/>
      <c r="Q18" s="101"/>
      <c r="R18" s="101"/>
      <c r="S18" s="102"/>
      <c r="T18" s="23"/>
      <c r="U18" s="23"/>
      <c r="V18" s="23"/>
      <c r="W18" s="23"/>
      <c r="X18" s="23"/>
      <c r="Y18" s="23"/>
      <c r="Z18" s="24">
        <f>0.4*((U18+Y18)-MIN(U18,Y18))+0.6*W18</f>
        <v>0</v>
      </c>
    </row>
    <row r="19" spans="1:26" ht="14.25" customHeight="1">
      <c r="A19" s="71">
        <v>8</v>
      </c>
      <c r="B19" s="72" t="s">
        <v>45</v>
      </c>
      <c r="C19" s="73"/>
      <c r="D19" s="73" t="s">
        <v>2</v>
      </c>
      <c r="E19" s="31">
        <f>'Categoría B'!G16</f>
        <v>1633.3015873015875</v>
      </c>
      <c r="F19" s="31">
        <v>11</v>
      </c>
      <c r="G19" s="31">
        <v>1897</v>
      </c>
      <c r="H19" s="31">
        <v>20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70">
        <v>0</v>
      </c>
      <c r="R19" s="70">
        <v>0</v>
      </c>
      <c r="S19" s="28">
        <f aca="true" t="shared" si="2" ref="S19:S25">F19+H19+J19+L19+N19+P19-Q19-R19</f>
        <v>31</v>
      </c>
      <c r="T19" s="23" t="e">
        <f>'Categoría C'!#REF!</f>
        <v>#REF!</v>
      </c>
      <c r="U19" s="23" t="e">
        <f>(T19*1000)/MAX(T$14:T$16)</f>
        <v>#REF!</v>
      </c>
      <c r="V19" s="23" t="e">
        <f>'Categoría C'!#REF!</f>
        <v>#REF!</v>
      </c>
      <c r="W19" s="23" t="e">
        <f>(V19*1000)/MAX(V$14:V$16)</f>
        <v>#REF!</v>
      </c>
      <c r="X19" s="23" t="e">
        <f>'Categoría C'!#REF!</f>
        <v>#REF!</v>
      </c>
      <c r="Y19" s="23" t="e">
        <f>(X19*1000)/MAX(X$14:X$16)</f>
        <v>#REF!</v>
      </c>
      <c r="Z19" s="24" t="e">
        <f aca="true" t="shared" si="3" ref="Z19:Z25">0.4*((U19+Y19)-MIN(U19,Y19))+0.6*W19</f>
        <v>#REF!</v>
      </c>
    </row>
    <row r="20" spans="1:26" ht="15.75">
      <c r="A20" s="71">
        <v>9</v>
      </c>
      <c r="B20" s="72" t="s">
        <v>26</v>
      </c>
      <c r="C20" s="73"/>
      <c r="D20" s="73" t="s">
        <v>0</v>
      </c>
      <c r="E20" s="31">
        <f>'Categoría B'!G20</f>
        <v>2000</v>
      </c>
      <c r="F20" s="31">
        <v>25</v>
      </c>
      <c r="G20" s="31">
        <v>1885</v>
      </c>
      <c r="H20" s="31">
        <v>16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70">
        <v>0</v>
      </c>
      <c r="R20" s="70">
        <v>0</v>
      </c>
      <c r="S20" s="28">
        <f t="shared" si="2"/>
        <v>41</v>
      </c>
      <c r="T20" s="23" t="e">
        <f>#REF!</f>
        <v>#REF!</v>
      </c>
      <c r="U20" s="23" t="e">
        <f>(T20*1000)/MAX(T$20:T$25)</f>
        <v>#REF!</v>
      </c>
      <c r="V20" s="23" t="e">
        <f>#REF!</f>
        <v>#REF!</v>
      </c>
      <c r="W20" s="23" t="e">
        <f>(V20*1000)/MAX(V$20:V$25)</f>
        <v>#REF!</v>
      </c>
      <c r="X20" s="23" t="e">
        <f>#REF!</f>
        <v>#REF!</v>
      </c>
      <c r="Y20" s="23" t="e">
        <f>(X20*1000)/MAX(X$20:X$25)</f>
        <v>#REF!</v>
      </c>
      <c r="Z20" s="24" t="e">
        <f t="shared" si="3"/>
        <v>#REF!</v>
      </c>
    </row>
    <row r="21" spans="1:26" ht="15.75">
      <c r="A21" s="6">
        <v>10</v>
      </c>
      <c r="B21" s="77" t="s">
        <v>109</v>
      </c>
      <c r="C21" s="30"/>
      <c r="D21" s="73" t="s">
        <v>23</v>
      </c>
      <c r="E21" s="31">
        <f>'Categoría B'!G24</f>
        <v>1055.904761904762</v>
      </c>
      <c r="F21" s="31">
        <v>9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70">
        <v>0</v>
      </c>
      <c r="R21" s="70">
        <v>0</v>
      </c>
      <c r="S21" s="28">
        <f t="shared" si="2"/>
        <v>9</v>
      </c>
      <c r="T21" s="23" t="e">
        <f>#REF!</f>
        <v>#REF!</v>
      </c>
      <c r="U21" s="23" t="e">
        <f>(T21*1000)/MAX(T$20:T$25)</f>
        <v>#REF!</v>
      </c>
      <c r="V21" s="23" t="e">
        <f>#REF!</f>
        <v>#REF!</v>
      </c>
      <c r="W21" s="23" t="e">
        <f>(V21*1000)/MAX(V$20:V$25)</f>
        <v>#REF!</v>
      </c>
      <c r="X21" s="23" t="e">
        <f>#REF!</f>
        <v>#REF!</v>
      </c>
      <c r="Y21" s="23" t="e">
        <f>(X21*1000)/MAX(X$20:X$25)</f>
        <v>#REF!</v>
      </c>
      <c r="Z21" s="24" t="e">
        <f t="shared" si="3"/>
        <v>#REF!</v>
      </c>
    </row>
    <row r="22" spans="1:26" ht="15.75">
      <c r="A22" s="71">
        <v>11</v>
      </c>
      <c r="B22" s="72" t="s">
        <v>25</v>
      </c>
      <c r="C22" s="73"/>
      <c r="D22" s="73" t="s">
        <v>0</v>
      </c>
      <c r="E22" s="31">
        <f>'Categoría B'!G28</f>
        <v>1756.9841269841268</v>
      </c>
      <c r="F22" s="31">
        <v>16</v>
      </c>
      <c r="G22" s="31">
        <v>870</v>
      </c>
      <c r="H22" s="31">
        <v>11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70">
        <v>0</v>
      </c>
      <c r="R22" s="70">
        <v>0</v>
      </c>
      <c r="S22" s="28">
        <f t="shared" si="2"/>
        <v>27</v>
      </c>
      <c r="T22" s="23" t="e">
        <f>#REF!</f>
        <v>#REF!</v>
      </c>
      <c r="U22" s="23" t="e">
        <f>(T22*1000)/MAX(T$20:T$25)</f>
        <v>#REF!</v>
      </c>
      <c r="V22" s="23" t="e">
        <f>#REF!</f>
        <v>#REF!</v>
      </c>
      <c r="W22" s="23" t="e">
        <f>(V22*1000)/MAX(V$20:V$25)</f>
        <v>#REF!</v>
      </c>
      <c r="X22" s="23" t="e">
        <f>#REF!</f>
        <v>#REF!</v>
      </c>
      <c r="Y22" s="23" t="e">
        <f>(X22*1000)/MAX(X$20:X$25)</f>
        <v>#REF!</v>
      </c>
      <c r="Z22" s="24" t="e">
        <f t="shared" si="3"/>
        <v>#REF!</v>
      </c>
    </row>
    <row r="23" spans="1:26" ht="15.75">
      <c r="A23" s="71">
        <v>12</v>
      </c>
      <c r="B23" s="72" t="s">
        <v>46</v>
      </c>
      <c r="C23" s="74"/>
      <c r="D23" s="73" t="s">
        <v>47</v>
      </c>
      <c r="E23" s="31">
        <f>'Categoría B'!G32</f>
        <v>1705.968253968254</v>
      </c>
      <c r="F23" s="31">
        <v>13</v>
      </c>
      <c r="G23" s="31">
        <v>2000</v>
      </c>
      <c r="H23" s="31">
        <v>25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70">
        <v>0</v>
      </c>
      <c r="R23" s="70">
        <v>0</v>
      </c>
      <c r="S23" s="28">
        <f t="shared" si="2"/>
        <v>38</v>
      </c>
      <c r="T23" s="23" t="e">
        <f>'Categoría C'!#REF!</f>
        <v>#REF!</v>
      </c>
      <c r="U23" s="23" t="e">
        <f>(T23*1000)/MAX(T$14:T$16)</f>
        <v>#REF!</v>
      </c>
      <c r="V23" s="23" t="e">
        <f>'Categoría C'!#REF!</f>
        <v>#REF!</v>
      </c>
      <c r="W23" s="23" t="e">
        <f>(V23*1000)/MAX(V$14:V$16)</f>
        <v>#REF!</v>
      </c>
      <c r="X23" s="23" t="e">
        <f>'Categoría C'!#REF!</f>
        <v>#REF!</v>
      </c>
      <c r="Y23" s="23" t="e">
        <f>(X23*1000)/MAX(X$14:X$16)</f>
        <v>#REF!</v>
      </c>
      <c r="Z23" s="24" t="e">
        <f t="shared" si="3"/>
        <v>#REF!</v>
      </c>
    </row>
    <row r="24" spans="1:26" ht="15.75">
      <c r="A24" s="71">
        <v>13</v>
      </c>
      <c r="B24" s="72" t="s">
        <v>42</v>
      </c>
      <c r="C24" s="74"/>
      <c r="D24" s="73" t="s">
        <v>0</v>
      </c>
      <c r="E24" s="31">
        <f>'Categoría B'!G36</f>
        <v>1760.312757201646</v>
      </c>
      <c r="F24" s="31">
        <v>20</v>
      </c>
      <c r="G24" s="31">
        <v>1244</v>
      </c>
      <c r="H24" s="31">
        <v>13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70">
        <v>0</v>
      </c>
      <c r="R24" s="70">
        <v>0</v>
      </c>
      <c r="S24" s="28">
        <f t="shared" si="2"/>
        <v>33</v>
      </c>
      <c r="T24" s="23" t="e">
        <f>'Categoría C'!#REF!</f>
        <v>#REF!</v>
      </c>
      <c r="U24" s="23" t="e">
        <f>(T24*1000)/MAX(T$14:T$16)</f>
        <v>#REF!</v>
      </c>
      <c r="V24" s="23" t="e">
        <f>'Categoría C'!#REF!</f>
        <v>#REF!</v>
      </c>
      <c r="W24" s="23" t="e">
        <f>(V24*1000)/MAX(V$14:V$16)</f>
        <v>#REF!</v>
      </c>
      <c r="X24" s="23" t="e">
        <f>'Categoría C'!#REF!</f>
        <v>#REF!</v>
      </c>
      <c r="Y24" s="23" t="e">
        <f>(X24*1000)/MAX(X$14:X$16)</f>
        <v>#REF!</v>
      </c>
      <c r="Z24" s="24" t="e">
        <f t="shared" si="3"/>
        <v>#REF!</v>
      </c>
    </row>
    <row r="25" spans="1:26" ht="17.25" customHeight="1">
      <c r="A25" s="6">
        <v>14</v>
      </c>
      <c r="B25" s="72" t="s">
        <v>38</v>
      </c>
      <c r="C25" s="30"/>
      <c r="D25" s="73" t="s">
        <v>0</v>
      </c>
      <c r="E25" s="31">
        <f>'Categoría B'!G40</f>
        <v>1186.9488536155204</v>
      </c>
      <c r="F25" s="31">
        <v>10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70">
        <v>0</v>
      </c>
      <c r="R25" s="70">
        <v>0</v>
      </c>
      <c r="S25" s="28">
        <f t="shared" si="2"/>
        <v>10</v>
      </c>
      <c r="T25" s="23" t="e">
        <f>#REF!</f>
        <v>#REF!</v>
      </c>
      <c r="U25" s="23" t="e">
        <f>(T25*1000)/MAX(T$20:T$25)</f>
        <v>#REF!</v>
      </c>
      <c r="V25" s="23" t="e">
        <f>#REF!</f>
        <v>#REF!</v>
      </c>
      <c r="W25" s="23" t="e">
        <f>(V25*1000)/MAX(V$20:V$25)</f>
        <v>#REF!</v>
      </c>
      <c r="X25" s="23" t="e">
        <f>#REF!</f>
        <v>#REF!</v>
      </c>
      <c r="Y25" s="23" t="e">
        <f>(X25*1000)/MAX(X$20:X$25)</f>
        <v>#REF!</v>
      </c>
      <c r="Z25" s="24" t="e">
        <f t="shared" si="3"/>
        <v>#REF!</v>
      </c>
    </row>
    <row r="26" spans="1:26" ht="15">
      <c r="A26" s="98" t="s">
        <v>117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101"/>
      <c r="P26" s="101"/>
      <c r="Q26" s="101"/>
      <c r="R26" s="101"/>
      <c r="S26" s="102"/>
      <c r="T26" s="23"/>
      <c r="U26" s="23"/>
      <c r="V26" s="23"/>
      <c r="W26" s="23"/>
      <c r="X26" s="23"/>
      <c r="Y26" s="23"/>
      <c r="Z26" s="24">
        <f>0.4*((U26+Y26)-MIN(U26,Y26))+0.6*W26</f>
        <v>0</v>
      </c>
    </row>
    <row r="27" spans="1:26" ht="17.25" customHeight="1">
      <c r="A27" s="71">
        <v>15</v>
      </c>
      <c r="B27" s="72" t="s">
        <v>57</v>
      </c>
      <c r="C27" s="73"/>
      <c r="D27" s="73" t="s">
        <v>52</v>
      </c>
      <c r="E27" s="31">
        <v>2000</v>
      </c>
      <c r="F27" s="31">
        <v>25</v>
      </c>
      <c r="G27" s="31">
        <v>2000</v>
      </c>
      <c r="H27" s="31">
        <v>25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70">
        <v>0</v>
      </c>
      <c r="R27" s="70">
        <v>0</v>
      </c>
      <c r="S27" s="28">
        <f>F27+H27+J27+L27+N27+P27-Q27-R27</f>
        <v>50</v>
      </c>
      <c r="T27" s="23" t="e">
        <f>#REF!</f>
        <v>#REF!</v>
      </c>
      <c r="U27" s="23" t="e">
        <f>(T27*1000)/MAX(T$20:T$25)</f>
        <v>#REF!</v>
      </c>
      <c r="V27" s="23" t="e">
        <f>#REF!</f>
        <v>#REF!</v>
      </c>
      <c r="W27" s="23" t="e">
        <f>(V27*1000)/MAX(V$20:V$25)</f>
        <v>#REF!</v>
      </c>
      <c r="X27" s="23" t="e">
        <f>#REF!</f>
        <v>#REF!</v>
      </c>
      <c r="Y27" s="23" t="e">
        <f>(X27*1000)/MAX(X$20:X$25)</f>
        <v>#REF!</v>
      </c>
      <c r="Z27" s="24" t="e">
        <f>0.4*((U27+Y27)-MIN(U27,Y27))+0.6*W27</f>
        <v>#REF!</v>
      </c>
    </row>
  </sheetData>
  <sheetProtection/>
  <mergeCells count="33">
    <mergeCell ref="G8:H8"/>
    <mergeCell ref="I8:J8"/>
    <mergeCell ref="O4:P4"/>
    <mergeCell ref="O5:P5"/>
    <mergeCell ref="A7:S7"/>
    <mergeCell ref="A9:S9"/>
    <mergeCell ref="G4:H4"/>
    <mergeCell ref="I4:J4"/>
    <mergeCell ref="K4:L4"/>
    <mergeCell ref="A18:S18"/>
    <mergeCell ref="A26:S26"/>
    <mergeCell ref="K5:L5"/>
    <mergeCell ref="G5:H5"/>
    <mergeCell ref="I5:J5"/>
    <mergeCell ref="E8:F8"/>
    <mergeCell ref="E5:F5"/>
    <mergeCell ref="K8:L8"/>
    <mergeCell ref="M8:N8"/>
    <mergeCell ref="O8:P8"/>
    <mergeCell ref="T5:U5"/>
    <mergeCell ref="V5:W5"/>
    <mergeCell ref="X5:Y5"/>
    <mergeCell ref="M4:N4"/>
    <mergeCell ref="S4:S6"/>
    <mergeCell ref="T4:Y4"/>
    <mergeCell ref="M5:N5"/>
    <mergeCell ref="A2:S3"/>
    <mergeCell ref="A4:A6"/>
    <mergeCell ref="B4:B6"/>
    <mergeCell ref="C4:C6"/>
    <mergeCell ref="D4:D6"/>
    <mergeCell ref="E4:F4"/>
    <mergeCell ref="Q4:R5"/>
  </mergeCells>
  <printOptions/>
  <pageMargins left="0.75" right="0.75" top="0.33" bottom="0.32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6"/>
  <sheetViews>
    <sheetView zoomScale="97" zoomScaleNormal="97" zoomScalePageLayoutView="0" workbookViewId="0" topLeftCell="A1">
      <pane xSplit="1" ySplit="11" topLeftCell="B2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Q48" sqref="Q48:Z48"/>
    </sheetView>
  </sheetViews>
  <sheetFormatPr defaultColWidth="11.421875" defaultRowHeight="12.75" outlineLevelCol="1"/>
  <cols>
    <col min="1" max="1" width="6.28125" style="0" customWidth="1"/>
    <col min="2" max="2" width="7.00390625" style="0" customWidth="1"/>
    <col min="3" max="3" width="6.57421875" style="0" customWidth="1"/>
    <col min="4" max="4" width="7.57421875" style="0" customWidth="1"/>
    <col min="5" max="5" width="8.28125" style="0" customWidth="1"/>
    <col min="6" max="6" width="3.140625" style="0" customWidth="1" outlineLevel="1"/>
    <col min="7" max="7" width="3.28125" style="0" customWidth="1" outlineLevel="1"/>
    <col min="8" max="12" width="2.7109375" style="0" customWidth="1" outlineLevel="1"/>
    <col min="13" max="13" width="3.57421875" style="0" customWidth="1" outlineLevel="1"/>
    <col min="14" max="14" width="7.140625" style="0" customWidth="1" outlineLevel="1"/>
    <col min="15" max="15" width="6.57421875" style="0" customWidth="1" outlineLevel="1"/>
    <col min="16" max="16" width="2.7109375" style="0" customWidth="1"/>
    <col min="17" max="17" width="3.140625" style="0" customWidth="1" outlineLevel="1"/>
    <col min="18" max="18" width="3.28125" style="0" customWidth="1" outlineLevel="1"/>
    <col min="19" max="23" width="2.7109375" style="0" customWidth="1" outlineLevel="1"/>
    <col min="24" max="24" width="3.57421875" style="0" customWidth="1" outlineLevel="1"/>
    <col min="25" max="25" width="7.140625" style="0" customWidth="1" outlineLevel="1"/>
    <col min="26" max="26" width="6.57421875" style="0" customWidth="1" outlineLevel="1"/>
  </cols>
  <sheetData>
    <row r="1" spans="6:26" ht="12.75" customHeight="1">
      <c r="F1" s="127" t="s">
        <v>22</v>
      </c>
      <c r="G1" s="128"/>
      <c r="H1" s="128"/>
      <c r="I1" s="128"/>
      <c r="J1" s="128"/>
      <c r="K1" s="128"/>
      <c r="L1" s="128"/>
      <c r="M1" s="128"/>
      <c r="N1" s="128"/>
      <c r="O1" s="129"/>
      <c r="Q1" s="127" t="s">
        <v>22</v>
      </c>
      <c r="R1" s="128"/>
      <c r="S1" s="128"/>
      <c r="T1" s="128"/>
      <c r="U1" s="128"/>
      <c r="V1" s="128"/>
      <c r="W1" s="128"/>
      <c r="X1" s="128"/>
      <c r="Y1" s="128"/>
      <c r="Z1" s="129"/>
    </row>
    <row r="2" spans="6:26" ht="12.75">
      <c r="F2" s="130"/>
      <c r="G2" s="128"/>
      <c r="H2" s="128"/>
      <c r="I2" s="128"/>
      <c r="J2" s="128"/>
      <c r="K2" s="128"/>
      <c r="L2" s="128"/>
      <c r="M2" s="128"/>
      <c r="N2" s="128"/>
      <c r="O2" s="129"/>
      <c r="Q2" s="130"/>
      <c r="R2" s="128"/>
      <c r="S2" s="128"/>
      <c r="T2" s="128"/>
      <c r="U2" s="128"/>
      <c r="V2" s="128"/>
      <c r="W2" s="128"/>
      <c r="X2" s="128"/>
      <c r="Y2" s="128"/>
      <c r="Z2" s="129"/>
    </row>
    <row r="3" spans="6:26" ht="12.75">
      <c r="F3" s="130"/>
      <c r="G3" s="128"/>
      <c r="H3" s="128"/>
      <c r="I3" s="128"/>
      <c r="J3" s="128"/>
      <c r="K3" s="128"/>
      <c r="L3" s="128"/>
      <c r="M3" s="128"/>
      <c r="N3" s="128"/>
      <c r="O3" s="129"/>
      <c r="Q3" s="130"/>
      <c r="R3" s="128"/>
      <c r="S3" s="128"/>
      <c r="T3" s="128"/>
      <c r="U3" s="128"/>
      <c r="V3" s="128"/>
      <c r="W3" s="128"/>
      <c r="X3" s="128"/>
      <c r="Y3" s="128"/>
      <c r="Z3" s="129"/>
    </row>
    <row r="4" spans="1:26" ht="40.5" customHeight="1">
      <c r="A4" s="151" t="s">
        <v>11</v>
      </c>
      <c r="B4" s="151"/>
      <c r="C4" s="151"/>
      <c r="D4" s="151"/>
      <c r="E4" s="151"/>
      <c r="F4" s="146" t="s">
        <v>63</v>
      </c>
      <c r="G4" s="146" t="s">
        <v>64</v>
      </c>
      <c r="H4" s="146" t="s">
        <v>65</v>
      </c>
      <c r="I4" s="146" t="s">
        <v>66</v>
      </c>
      <c r="J4" s="146" t="s">
        <v>67</v>
      </c>
      <c r="K4" s="146" t="s">
        <v>68</v>
      </c>
      <c r="L4" s="146" t="s">
        <v>69</v>
      </c>
      <c r="M4" s="146" t="s">
        <v>70</v>
      </c>
      <c r="N4" s="131">
        <f>SUM(F10:M10)</f>
        <v>21</v>
      </c>
      <c r="O4" s="132"/>
      <c r="Q4" s="146" t="s">
        <v>63</v>
      </c>
      <c r="R4" s="146" t="s">
        <v>64</v>
      </c>
      <c r="S4" s="146" t="s">
        <v>65</v>
      </c>
      <c r="T4" s="146" t="s">
        <v>66</v>
      </c>
      <c r="U4" s="146" t="s">
        <v>67</v>
      </c>
      <c r="V4" s="146" t="s">
        <v>68</v>
      </c>
      <c r="W4" s="146" t="s">
        <v>69</v>
      </c>
      <c r="X4" s="146" t="s">
        <v>70</v>
      </c>
      <c r="Y4" s="131">
        <f>SUM(Q10:X10)</f>
        <v>21</v>
      </c>
      <c r="Z4" s="132"/>
    </row>
    <row r="5" spans="1:26" ht="2.25" customHeight="1">
      <c r="A5" s="151"/>
      <c r="B5" s="151"/>
      <c r="C5" s="151"/>
      <c r="D5" s="151"/>
      <c r="E5" s="151"/>
      <c r="F5" s="147"/>
      <c r="G5" s="147"/>
      <c r="H5" s="147"/>
      <c r="I5" s="147"/>
      <c r="J5" s="147"/>
      <c r="K5" s="147"/>
      <c r="L5" s="147"/>
      <c r="M5" s="147"/>
      <c r="N5" s="132"/>
      <c r="O5" s="132"/>
      <c r="Q5" s="147"/>
      <c r="R5" s="147"/>
      <c r="S5" s="147"/>
      <c r="T5" s="147"/>
      <c r="U5" s="147"/>
      <c r="V5" s="147"/>
      <c r="W5" s="147"/>
      <c r="X5" s="147"/>
      <c r="Y5" s="132"/>
      <c r="Z5" s="132"/>
    </row>
    <row r="6" spans="1:26" ht="20.25" customHeight="1" hidden="1">
      <c r="A6" s="151"/>
      <c r="B6" s="151"/>
      <c r="C6" s="151"/>
      <c r="D6" s="151"/>
      <c r="E6" s="151"/>
      <c r="F6" s="147"/>
      <c r="G6" s="147"/>
      <c r="H6" s="147"/>
      <c r="I6" s="147"/>
      <c r="J6" s="147"/>
      <c r="K6" s="147"/>
      <c r="L6" s="147"/>
      <c r="M6" s="147"/>
      <c r="N6" s="132"/>
      <c r="O6" s="132"/>
      <c r="Q6" s="147"/>
      <c r="R6" s="147"/>
      <c r="S6" s="147"/>
      <c r="T6" s="147"/>
      <c r="U6" s="147"/>
      <c r="V6" s="147"/>
      <c r="W6" s="147"/>
      <c r="X6" s="147"/>
      <c r="Y6" s="132"/>
      <c r="Z6" s="132"/>
    </row>
    <row r="7" spans="1:26" ht="12.75" customHeight="1" hidden="1">
      <c r="A7" s="151"/>
      <c r="B7" s="151"/>
      <c r="C7" s="151"/>
      <c r="D7" s="151"/>
      <c r="E7" s="151"/>
      <c r="F7" s="147"/>
      <c r="G7" s="147"/>
      <c r="H7" s="147"/>
      <c r="I7" s="147"/>
      <c r="J7" s="147"/>
      <c r="K7" s="147"/>
      <c r="L7" s="147"/>
      <c r="M7" s="147"/>
      <c r="N7" s="132"/>
      <c r="O7" s="132"/>
      <c r="Q7" s="147"/>
      <c r="R7" s="147"/>
      <c r="S7" s="147"/>
      <c r="T7" s="147"/>
      <c r="U7" s="147"/>
      <c r="V7" s="147"/>
      <c r="W7" s="147"/>
      <c r="X7" s="147"/>
      <c r="Y7" s="132"/>
      <c r="Z7" s="132"/>
    </row>
    <row r="8" spans="1:26" ht="12.75" customHeight="1" hidden="1">
      <c r="A8" s="151"/>
      <c r="B8" s="151"/>
      <c r="C8" s="151"/>
      <c r="D8" s="151"/>
      <c r="E8" s="151"/>
      <c r="F8" s="147"/>
      <c r="G8" s="147"/>
      <c r="H8" s="147"/>
      <c r="I8" s="147"/>
      <c r="J8" s="147"/>
      <c r="K8" s="147"/>
      <c r="L8" s="147"/>
      <c r="M8" s="147"/>
      <c r="N8" s="132"/>
      <c r="O8" s="132"/>
      <c r="Q8" s="147"/>
      <c r="R8" s="147"/>
      <c r="S8" s="147"/>
      <c r="T8" s="147"/>
      <c r="U8" s="147"/>
      <c r="V8" s="147"/>
      <c r="W8" s="147"/>
      <c r="X8" s="147"/>
      <c r="Y8" s="132"/>
      <c r="Z8" s="132"/>
    </row>
    <row r="9" spans="1:26" ht="12.75" customHeight="1" hidden="1">
      <c r="A9" s="151"/>
      <c r="B9" s="151"/>
      <c r="C9" s="151"/>
      <c r="D9" s="151"/>
      <c r="E9" s="151"/>
      <c r="F9" s="147"/>
      <c r="G9" s="147"/>
      <c r="H9" s="147"/>
      <c r="I9" s="147"/>
      <c r="J9" s="147"/>
      <c r="K9" s="147"/>
      <c r="L9" s="147"/>
      <c r="M9" s="147"/>
      <c r="N9" s="132"/>
      <c r="O9" s="132"/>
      <c r="Q9" s="147"/>
      <c r="R9" s="147"/>
      <c r="S9" s="147"/>
      <c r="T9" s="147"/>
      <c r="U9" s="147"/>
      <c r="V9" s="147"/>
      <c r="W9" s="147"/>
      <c r="X9" s="147"/>
      <c r="Y9" s="132"/>
      <c r="Z9" s="132"/>
    </row>
    <row r="10" spans="1:26" ht="12.75" customHeight="1" hidden="1">
      <c r="A10" s="150" t="s">
        <v>12</v>
      </c>
      <c r="B10" s="150"/>
      <c r="C10" s="150"/>
      <c r="D10" s="150"/>
      <c r="E10" s="150"/>
      <c r="F10">
        <v>1</v>
      </c>
      <c r="G10">
        <v>2</v>
      </c>
      <c r="H10">
        <v>3</v>
      </c>
      <c r="I10">
        <v>3</v>
      </c>
      <c r="J10">
        <v>3</v>
      </c>
      <c r="K10">
        <v>4</v>
      </c>
      <c r="L10">
        <v>4</v>
      </c>
      <c r="M10">
        <v>1</v>
      </c>
      <c r="N10" s="132"/>
      <c r="O10" s="132"/>
      <c r="Q10">
        <v>1</v>
      </c>
      <c r="R10">
        <v>2</v>
      </c>
      <c r="S10">
        <v>3</v>
      </c>
      <c r="T10">
        <v>3</v>
      </c>
      <c r="U10">
        <v>3</v>
      </c>
      <c r="V10">
        <v>4</v>
      </c>
      <c r="W10">
        <v>4</v>
      </c>
      <c r="X10">
        <v>1</v>
      </c>
      <c r="Y10" s="132"/>
      <c r="Z10" s="132"/>
    </row>
    <row r="11" spans="1:26" ht="12.75" customHeight="1" hidden="1">
      <c r="A11" s="148" t="s">
        <v>13</v>
      </c>
      <c r="B11" s="148"/>
      <c r="C11" s="148"/>
      <c r="D11" s="148"/>
      <c r="E11" s="149"/>
      <c r="F11" s="152" t="s">
        <v>14</v>
      </c>
      <c r="G11" s="153"/>
      <c r="H11" s="153"/>
      <c r="I11" s="153"/>
      <c r="J11" s="153"/>
      <c r="K11" s="153"/>
      <c r="L11" s="153"/>
      <c r="M11" s="153"/>
      <c r="N11" s="133" t="s">
        <v>15</v>
      </c>
      <c r="O11" s="135" t="s">
        <v>35</v>
      </c>
      <c r="Q11" s="152" t="s">
        <v>14</v>
      </c>
      <c r="R11" s="153"/>
      <c r="S11" s="153"/>
      <c r="T11" s="153"/>
      <c r="U11" s="153"/>
      <c r="V11" s="153"/>
      <c r="W11" s="153"/>
      <c r="X11" s="153"/>
      <c r="Y11" s="133" t="s">
        <v>15</v>
      </c>
      <c r="Z11" s="135" t="s">
        <v>35</v>
      </c>
    </row>
    <row r="12" spans="1:26" ht="12" customHeight="1" thickBot="1">
      <c r="A12" s="14" t="s">
        <v>16</v>
      </c>
      <c r="B12" s="14" t="s">
        <v>17</v>
      </c>
      <c r="C12" s="14" t="s">
        <v>18</v>
      </c>
      <c r="D12" s="14" t="s">
        <v>19</v>
      </c>
      <c r="E12" s="14" t="s">
        <v>20</v>
      </c>
      <c r="F12" s="9">
        <v>1</v>
      </c>
      <c r="G12" s="10">
        <v>2</v>
      </c>
      <c r="H12" s="10">
        <v>3</v>
      </c>
      <c r="I12" s="11">
        <v>4</v>
      </c>
      <c r="J12" s="9">
        <v>5</v>
      </c>
      <c r="K12" s="10">
        <v>6</v>
      </c>
      <c r="L12" s="10">
        <v>7</v>
      </c>
      <c r="M12" s="11">
        <v>8</v>
      </c>
      <c r="N12" s="134"/>
      <c r="O12" s="136"/>
      <c r="Q12" s="9">
        <v>1</v>
      </c>
      <c r="R12" s="10">
        <v>2</v>
      </c>
      <c r="S12" s="10">
        <v>3</v>
      </c>
      <c r="T12" s="11">
        <v>4</v>
      </c>
      <c r="U12" s="9">
        <v>5</v>
      </c>
      <c r="V12" s="10">
        <v>6</v>
      </c>
      <c r="W12" s="10">
        <v>7</v>
      </c>
      <c r="X12" s="11">
        <v>8</v>
      </c>
      <c r="Y12" s="134"/>
      <c r="Z12" s="136"/>
    </row>
    <row r="13" spans="1:26" ht="12.75" customHeight="1">
      <c r="A13" s="137" t="str">
        <f>Clasifficación!B10</f>
        <v>Felipe García González</v>
      </c>
      <c r="B13" s="138"/>
      <c r="C13" s="138"/>
      <c r="D13" s="138"/>
      <c r="E13" s="139"/>
      <c r="F13" s="12">
        <v>10</v>
      </c>
      <c r="G13" s="13">
        <v>6</v>
      </c>
      <c r="H13" s="13">
        <v>5</v>
      </c>
      <c r="I13" s="13">
        <v>6</v>
      </c>
      <c r="J13" s="13">
        <v>4</v>
      </c>
      <c r="K13" s="13">
        <v>6</v>
      </c>
      <c r="L13" s="13">
        <v>4</v>
      </c>
      <c r="M13" s="13">
        <v>10</v>
      </c>
      <c r="N13" s="37">
        <f>F13*F$10+G13*G$10+H13*H$10+I13*I$10+J13*J$10+K13*K$10+L13*L$10+M13*M$10</f>
        <v>117</v>
      </c>
      <c r="O13" s="38">
        <f>N13*1000/(MAX(N$13,N$17,N$21,N$25,N$29,N$33,N$37,N$41,N$45,N$49,N$53))</f>
        <v>1000</v>
      </c>
      <c r="Q13" s="12">
        <v>10</v>
      </c>
      <c r="R13" s="13">
        <v>6</v>
      </c>
      <c r="S13" s="13">
        <v>4</v>
      </c>
      <c r="T13" s="13">
        <v>6</v>
      </c>
      <c r="U13" s="13">
        <v>5</v>
      </c>
      <c r="V13" s="13">
        <v>4</v>
      </c>
      <c r="W13" s="13">
        <v>4</v>
      </c>
      <c r="X13" s="13">
        <v>10</v>
      </c>
      <c r="Y13" s="37">
        <f>Q13*Q$10+R13*R$10+S13*S$10+T13*T$10+U13*U$10+V13*V$10+W13*W$10+X13*X$10</f>
        <v>109</v>
      </c>
      <c r="Z13" s="38">
        <f>Y13*1000/(MAX(Y$13,Y$17,Y$21,Y$25,Y$29,Y$33,Y$37,Y$41,Y$45,Y$49,Y$53))</f>
        <v>1000</v>
      </c>
    </row>
    <row r="14" spans="1:26" ht="12.75" customHeight="1">
      <c r="A14" s="140"/>
      <c r="B14" s="141"/>
      <c r="C14" s="141"/>
      <c r="D14" s="141"/>
      <c r="E14" s="142"/>
      <c r="F14" s="15">
        <v>10</v>
      </c>
      <c r="G14" s="16">
        <v>7</v>
      </c>
      <c r="H14" s="16">
        <v>5</v>
      </c>
      <c r="I14" s="16">
        <v>6</v>
      </c>
      <c r="J14" s="16">
        <v>0</v>
      </c>
      <c r="K14" s="16">
        <v>6</v>
      </c>
      <c r="L14" s="16">
        <v>4</v>
      </c>
      <c r="M14" s="16">
        <v>10</v>
      </c>
      <c r="N14" s="39">
        <f>F14*F$10+G14*G$10+H14*H$10+I14*I$10+J14*J$10+K14*K$10+L14*L$10+M14*M$10</f>
        <v>107</v>
      </c>
      <c r="O14" s="40">
        <f>N14*1000/(MAX(N$14,N$18,N$22,N$26,N$30,N$34,N$38,N$42,N$46,N$50,N$54))</f>
        <v>972.7272727272727</v>
      </c>
      <c r="Q14" s="15">
        <v>10</v>
      </c>
      <c r="R14" s="16">
        <v>5</v>
      </c>
      <c r="S14" s="16">
        <v>6</v>
      </c>
      <c r="T14" s="16">
        <v>4</v>
      </c>
      <c r="U14" s="16">
        <v>0</v>
      </c>
      <c r="V14" s="16">
        <v>0</v>
      </c>
      <c r="W14" s="16">
        <v>0</v>
      </c>
      <c r="X14" s="16">
        <v>0</v>
      </c>
      <c r="Y14" s="39">
        <f>Q14*Q$10+R14*R$10+S14*S$10+T14*T$10+U14*U$10+V14*V$10+W14*W$10+X14*X$10</f>
        <v>50</v>
      </c>
      <c r="Z14" s="40">
        <f>Y14*1000/(MAX(Y$14,Y$18,Y$22,Y$26,Y$30,Y$34,Y$38,Y$42,Y$46,Y$50,Y$54))</f>
        <v>446.42857142857144</v>
      </c>
    </row>
    <row r="15" spans="1:26" ht="12.75" customHeight="1" thickBot="1">
      <c r="A15" s="143"/>
      <c r="B15" s="144"/>
      <c r="C15" s="144"/>
      <c r="D15" s="144"/>
      <c r="E15" s="145"/>
      <c r="F15" s="15">
        <v>10</v>
      </c>
      <c r="G15" s="16">
        <v>6</v>
      </c>
      <c r="H15" s="16">
        <v>5</v>
      </c>
      <c r="I15" s="16">
        <v>5</v>
      </c>
      <c r="J15" s="16">
        <v>3</v>
      </c>
      <c r="K15" s="16">
        <v>6</v>
      </c>
      <c r="L15" s="16">
        <v>3</v>
      </c>
      <c r="M15" s="16">
        <v>10</v>
      </c>
      <c r="N15" s="39">
        <f>F15*F$10+G15*G$10+H15*H$10+I15*I$10+J15*J$10+K15*K$10+L15*L$10+M15*M$10</f>
        <v>107</v>
      </c>
      <c r="O15" s="40">
        <f>N15*1000/(MAX(N$15,N$19,N$23,N$27,N$31,N$35,N$39,N$43,N$47,N$51,N$55))</f>
        <v>938.5964912280701</v>
      </c>
      <c r="Q15" s="15">
        <v>10</v>
      </c>
      <c r="R15" s="16">
        <v>4</v>
      </c>
      <c r="S15" s="16">
        <v>3</v>
      </c>
      <c r="T15" s="16">
        <v>5</v>
      </c>
      <c r="U15" s="16">
        <v>5</v>
      </c>
      <c r="V15" s="16">
        <v>6</v>
      </c>
      <c r="W15" s="16">
        <v>2</v>
      </c>
      <c r="X15" s="16">
        <v>10</v>
      </c>
      <c r="Y15" s="39">
        <f>Q15*Q$10+R15*R$10+S15*S$10+T15*T$10+U15*U$10+V15*V$10+W15*W$10+X15*X$10</f>
        <v>99</v>
      </c>
      <c r="Z15" s="40">
        <f>Y15*1000/(MAX(Y$15,Y$19,Y$23,Y$27,Y$31,Y$35,Y$39,Y$43,Y$47,Y$51,Y$55))</f>
        <v>785.7142857142857</v>
      </c>
    </row>
    <row r="16" spans="1:26" ht="12.75" customHeight="1" thickBot="1">
      <c r="A16" s="36">
        <f>F16</f>
        <v>1972.7272727272725</v>
      </c>
      <c r="B16" s="45" t="e">
        <f>#REF!</f>
        <v>#REF!</v>
      </c>
      <c r="C16" s="46" t="e">
        <f>#REF!</f>
        <v>#REF!</v>
      </c>
      <c r="D16" s="64" t="e">
        <f>#REF!</f>
        <v>#REF!</v>
      </c>
      <c r="E16" s="21" t="e">
        <f>#REF!</f>
        <v>#REF!</v>
      </c>
      <c r="F16" s="124">
        <f>O13+O14+O15-MIN(O13,O14,O15)</f>
        <v>1972.7272727272725</v>
      </c>
      <c r="G16" s="125"/>
      <c r="H16" s="125"/>
      <c r="I16" s="125"/>
      <c r="J16" s="125"/>
      <c r="K16" s="125"/>
      <c r="L16" s="125"/>
      <c r="M16" s="125"/>
      <c r="N16" s="125"/>
      <c r="O16" s="126"/>
      <c r="Q16" s="124">
        <f>Z13+Z14+Z15-MIN(Z13,Z14,Z15)</f>
        <v>1785.7142857142858</v>
      </c>
      <c r="R16" s="125"/>
      <c r="S16" s="125"/>
      <c r="T16" s="125"/>
      <c r="U16" s="125"/>
      <c r="V16" s="125"/>
      <c r="W16" s="125"/>
      <c r="X16" s="125"/>
      <c r="Y16" s="125"/>
      <c r="Z16" s="126"/>
    </row>
    <row r="17" spans="1:26" ht="12.75" customHeight="1">
      <c r="A17" s="115" t="str">
        <f>Clasifficación!B11</f>
        <v>Miguel Rodriguez  Moreno</v>
      </c>
      <c r="B17" s="116"/>
      <c r="C17" s="116"/>
      <c r="D17" s="116"/>
      <c r="E17" s="117"/>
      <c r="F17" s="12">
        <v>10</v>
      </c>
      <c r="G17" s="13">
        <v>3</v>
      </c>
      <c r="H17" s="13">
        <v>3</v>
      </c>
      <c r="I17" s="13">
        <v>3</v>
      </c>
      <c r="J17" s="13">
        <v>0</v>
      </c>
      <c r="K17" s="13">
        <v>1</v>
      </c>
      <c r="L17" s="13">
        <v>3</v>
      </c>
      <c r="M17" s="13">
        <v>10</v>
      </c>
      <c r="N17" s="37">
        <f>F17*F$10+G17*G$10+H17*H$10+I17*I$10+J17*J$10+K17*K$10+L17*L$10+M17*M$10</f>
        <v>60</v>
      </c>
      <c r="O17" s="38">
        <f>N17*1000/(MAX(N$13,N$17,N$21,N$25,N$29,N$33,N$37,N$41,N$45,N$49,N$53))</f>
        <v>512.8205128205128</v>
      </c>
      <c r="Q17" s="12">
        <v>10</v>
      </c>
      <c r="R17" s="13">
        <v>5</v>
      </c>
      <c r="S17" s="13">
        <v>6</v>
      </c>
      <c r="T17" s="13">
        <v>6</v>
      </c>
      <c r="U17" s="13">
        <v>0</v>
      </c>
      <c r="V17" s="13">
        <v>3</v>
      </c>
      <c r="W17" s="13">
        <v>7</v>
      </c>
      <c r="X17" s="13">
        <v>10</v>
      </c>
      <c r="Y17" s="37">
        <f>Q17*Q$10+R17*R$10+S17*S$10+T17*T$10+U17*U$10+V17*V$10+W17*W$10+X17*X$10</f>
        <v>106</v>
      </c>
      <c r="Z17" s="38">
        <f>Y17*1000/(MAX(Y$13,Y$17,Y$21,Y$25,Y$29,Y$33,Y$37,Y$41,Y$45,Y$49,Y$53))</f>
        <v>972.4770642201835</v>
      </c>
    </row>
    <row r="18" spans="1:26" ht="12.75" customHeight="1">
      <c r="A18" s="118"/>
      <c r="B18" s="119"/>
      <c r="C18" s="119"/>
      <c r="D18" s="119"/>
      <c r="E18" s="120"/>
      <c r="F18" s="15">
        <v>10</v>
      </c>
      <c r="G18" s="16">
        <v>3</v>
      </c>
      <c r="H18" s="16">
        <v>4</v>
      </c>
      <c r="I18" s="16">
        <v>3</v>
      </c>
      <c r="J18" s="16">
        <v>3</v>
      </c>
      <c r="K18" s="16">
        <v>4</v>
      </c>
      <c r="L18" s="16">
        <v>4</v>
      </c>
      <c r="M18" s="16">
        <v>10</v>
      </c>
      <c r="N18" s="39">
        <f>F18*F$10+G18*G$10+H18*H$10+I18*I$10+J18*J$10+K18*K$10+L18*L$10+M18*M$10</f>
        <v>88</v>
      </c>
      <c r="O18" s="40">
        <f>N18*1000/(MAX(N$14,N$18,N$22,N$26,N$30,N$34,N$38,N$42,N$46,N$50,N$54))</f>
        <v>800</v>
      </c>
      <c r="Q18" s="15">
        <v>10</v>
      </c>
      <c r="R18" s="16">
        <v>5</v>
      </c>
      <c r="S18" s="16">
        <v>6</v>
      </c>
      <c r="T18" s="16">
        <v>5</v>
      </c>
      <c r="U18" s="16">
        <v>4</v>
      </c>
      <c r="V18" s="16">
        <v>3</v>
      </c>
      <c r="W18" s="16">
        <v>3</v>
      </c>
      <c r="X18" s="16">
        <v>10</v>
      </c>
      <c r="Y18" s="39">
        <f>Q18*Q$10+R18*R$10+S18*S$10+T18*T$10+U18*U$10+V18*V$10+W18*W$10+X18*X$10</f>
        <v>99</v>
      </c>
      <c r="Z18" s="40">
        <f>Y18*1000/(MAX(Y$14,Y$18,Y$22,Y$26,Y$30,Y$34,Y$38,Y$42,Y$46,Y$50,Y$54))</f>
        <v>883.9285714285714</v>
      </c>
    </row>
    <row r="19" spans="1:26" ht="12.75" customHeight="1" thickBot="1">
      <c r="A19" s="121"/>
      <c r="B19" s="122"/>
      <c r="C19" s="122"/>
      <c r="D19" s="122"/>
      <c r="E19" s="123"/>
      <c r="F19" s="15">
        <v>10</v>
      </c>
      <c r="G19" s="16">
        <v>4</v>
      </c>
      <c r="H19" s="16">
        <v>5</v>
      </c>
      <c r="I19" s="16">
        <v>4</v>
      </c>
      <c r="J19" s="16">
        <v>5</v>
      </c>
      <c r="K19" s="16">
        <v>3</v>
      </c>
      <c r="L19" s="16">
        <v>2</v>
      </c>
      <c r="M19" s="16">
        <v>10</v>
      </c>
      <c r="N19" s="39">
        <f>F19*F$10+G19*G$10+H19*H$10+I19*I$10+J19*J$10+K19*K$10+L19*L$10+M19*M$10</f>
        <v>90</v>
      </c>
      <c r="O19" s="40">
        <f>N19*1000/(MAX(N$15,N$19,N$23,N$27,N$31,N$35,N$39,N$43,N$47,N$51,N$55))</f>
        <v>789.4736842105264</v>
      </c>
      <c r="Q19" s="15">
        <v>10</v>
      </c>
      <c r="R19" s="16">
        <v>6</v>
      </c>
      <c r="S19" s="16">
        <v>7</v>
      </c>
      <c r="T19" s="16">
        <v>7</v>
      </c>
      <c r="U19" s="16">
        <v>8</v>
      </c>
      <c r="V19" s="16">
        <v>0</v>
      </c>
      <c r="W19" s="16">
        <v>7</v>
      </c>
      <c r="X19" s="16">
        <v>10</v>
      </c>
      <c r="Y19" s="39">
        <f>Q19*Q$10+R19*R$10+S19*S$10+T19*T$10+U19*U$10+V19*V$10+W19*W$10+X19*X$10</f>
        <v>126</v>
      </c>
      <c r="Z19" s="40">
        <f>Y19*1000/(MAX(Y$15,Y$19,Y$23,Y$27,Y$31,Y$35,Y$39,Y$43,Y$47,Y$51,Y$55))</f>
        <v>1000</v>
      </c>
    </row>
    <row r="20" spans="1:26" ht="12.75" customHeight="1" thickBot="1">
      <c r="A20" s="36">
        <f>F20</f>
        <v>1589.4736842105262</v>
      </c>
      <c r="B20" s="18" t="e">
        <f>#REF!</f>
        <v>#REF!</v>
      </c>
      <c r="C20" s="19" t="e">
        <f>#REF!</f>
        <v>#REF!</v>
      </c>
      <c r="D20" s="20" t="e">
        <f>#REF!</f>
        <v>#REF!</v>
      </c>
      <c r="E20" s="21" t="e">
        <f>#REF!</f>
        <v>#REF!</v>
      </c>
      <c r="F20" s="124">
        <f>O17+O18+O19-MIN(O17,O18,O19)</f>
        <v>1589.4736842105262</v>
      </c>
      <c r="G20" s="125"/>
      <c r="H20" s="125"/>
      <c r="I20" s="125"/>
      <c r="J20" s="125"/>
      <c r="K20" s="125"/>
      <c r="L20" s="125"/>
      <c r="M20" s="125"/>
      <c r="N20" s="125"/>
      <c r="O20" s="126"/>
      <c r="Q20" s="124">
        <f>Z17+Z18+Z19-MIN(Z17,Z18,Z19)</f>
        <v>1972.4770642201834</v>
      </c>
      <c r="R20" s="125"/>
      <c r="S20" s="125"/>
      <c r="T20" s="125"/>
      <c r="U20" s="125"/>
      <c r="V20" s="125"/>
      <c r="W20" s="125"/>
      <c r="X20" s="125"/>
      <c r="Y20" s="125"/>
      <c r="Z20" s="126"/>
    </row>
    <row r="21" spans="1:26" ht="12.75" customHeight="1">
      <c r="A21" s="115" t="str">
        <f>Clasifficación!B12</f>
        <v>Felipe García Aparicio</v>
      </c>
      <c r="B21" s="116"/>
      <c r="C21" s="116"/>
      <c r="D21" s="116"/>
      <c r="E21" s="117"/>
      <c r="F21" s="12">
        <v>10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37">
        <f>F21*F$10+G21*G$10+H21*H$10+I21*I$10+J21*J$10+K21*K$10+L21*L$10+M21*M$10</f>
        <v>10</v>
      </c>
      <c r="O21" s="38">
        <f>N21*1000/(MAX(N$13,N$17,N$21,N$25,N$29,N$33,N$37,N$41,N$45,N$49,N$53))</f>
        <v>85.47008547008546</v>
      </c>
      <c r="Q21" s="12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37">
        <f>Q21*Q$10+R21*R$10+S21*S$10+T21*T$10+U21*U$10+V21*V$10+W21*W$10+X21*X$10</f>
        <v>0</v>
      </c>
      <c r="Z21" s="38">
        <f>Y21*1000/(MAX(Y$13,Y$17,Y$21,Y$25,Y$29,Y$33,Y$37,Y$41,Y$45,Y$49,Y$53))</f>
        <v>0</v>
      </c>
    </row>
    <row r="22" spans="1:26" ht="12.75" customHeight="1">
      <c r="A22" s="118"/>
      <c r="B22" s="119"/>
      <c r="C22" s="119"/>
      <c r="D22" s="119"/>
      <c r="E22" s="120"/>
      <c r="F22" s="15">
        <v>10</v>
      </c>
      <c r="G22" s="16">
        <v>3</v>
      </c>
      <c r="H22" s="16">
        <v>3</v>
      </c>
      <c r="I22" s="16">
        <v>2</v>
      </c>
      <c r="J22" s="16">
        <v>0</v>
      </c>
      <c r="K22" s="16">
        <v>0</v>
      </c>
      <c r="L22" s="16">
        <v>0</v>
      </c>
      <c r="M22" s="16">
        <v>10</v>
      </c>
      <c r="N22" s="39">
        <f>F22*F$10+G22*G$10+H22*H$10+I22*I$10+J22*J$10+K22*K$10+L22*L$10+M22*M$10</f>
        <v>41</v>
      </c>
      <c r="O22" s="40">
        <f>N22*1000/(MAX(N$14,N$18,N$22,N$26,N$30,N$34,N$38,N$42,N$46,N$50,N$54))</f>
        <v>372.72727272727275</v>
      </c>
      <c r="Q22" s="15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39">
        <f>Q22*Q$10+R22*R$10+S22*S$10+T22*T$10+U22*U$10+V22*V$10+W22*W$10+X22*X$10</f>
        <v>0</v>
      </c>
      <c r="Z22" s="40">
        <f>Y22*1000/(MAX(Y$14,Y$18,Y$22,Y$26,Y$30,Y$34,Y$38,Y$42,Y$46,Y$50,Y$54))</f>
        <v>0</v>
      </c>
    </row>
    <row r="23" spans="1:26" ht="12.75" customHeight="1" thickBot="1">
      <c r="A23" s="121"/>
      <c r="B23" s="122"/>
      <c r="C23" s="122"/>
      <c r="D23" s="122"/>
      <c r="E23" s="123"/>
      <c r="F23" s="32">
        <v>10</v>
      </c>
      <c r="G23" s="33">
        <v>3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41">
        <f>F23*F$10+G23*G$10+H23*H$10+I23*I$10+J23*J$10+K23*K$10+L23*L$10+M23*M$10</f>
        <v>16</v>
      </c>
      <c r="O23" s="42">
        <f>N23*1000/(MAX(N$15,N$19,N$23,N$27,N$31,N$35,N$39,N$43,N$47,N$51,N$55))</f>
        <v>140.35087719298247</v>
      </c>
      <c r="Q23" s="32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41">
        <f>Q23*Q$10+R23*R$10+S23*S$10+T23*T$10+U23*U$10+V23*V$10+W23*W$10+X23*X$10</f>
        <v>0</v>
      </c>
      <c r="Z23" s="42">
        <f>Y23*1000/(MAX(Y$15,Y$19,Y$23,Y$27,Y$31,Y$35,Y$39,Y$43,Y$47,Y$51,Y$55))</f>
        <v>0</v>
      </c>
    </row>
    <row r="24" spans="1:26" ht="12.75" customHeight="1" thickBot="1">
      <c r="A24" s="36">
        <f>F24</f>
        <v>513.0781499202552</v>
      </c>
      <c r="B24" s="18" t="e">
        <f>#REF!</f>
        <v>#REF!</v>
      </c>
      <c r="C24" s="19" t="e">
        <f>#REF!</f>
        <v>#REF!</v>
      </c>
      <c r="D24" s="20" t="e">
        <f>#REF!</f>
        <v>#REF!</v>
      </c>
      <c r="E24" s="21" t="e">
        <f>#REF!</f>
        <v>#REF!</v>
      </c>
      <c r="F24" s="154">
        <f>O21+O22+O23-MIN(O21,O22,O23)</f>
        <v>513.0781499202552</v>
      </c>
      <c r="G24" s="155"/>
      <c r="H24" s="155"/>
      <c r="I24" s="155"/>
      <c r="J24" s="155"/>
      <c r="K24" s="155"/>
      <c r="L24" s="155"/>
      <c r="M24" s="155"/>
      <c r="N24" s="155"/>
      <c r="O24" s="156"/>
      <c r="Q24" s="154">
        <f>Z21+Z22+Z23-MIN(Z21,Z22,Z23)</f>
        <v>0</v>
      </c>
      <c r="R24" s="155"/>
      <c r="S24" s="155"/>
      <c r="T24" s="155"/>
      <c r="U24" s="155"/>
      <c r="V24" s="155"/>
      <c r="W24" s="155"/>
      <c r="X24" s="155"/>
      <c r="Y24" s="155"/>
      <c r="Z24" s="156"/>
    </row>
    <row r="25" spans="1:26" ht="12.75" customHeight="1">
      <c r="A25" s="115" t="str">
        <f>Clasifficación!B13</f>
        <v>Juan José Engo</v>
      </c>
      <c r="B25" s="116"/>
      <c r="C25" s="116"/>
      <c r="D25" s="116"/>
      <c r="E25" s="117"/>
      <c r="F25" s="12">
        <v>10</v>
      </c>
      <c r="G25" s="13">
        <v>4</v>
      </c>
      <c r="H25" s="13">
        <v>3</v>
      </c>
      <c r="I25" s="13">
        <v>3</v>
      </c>
      <c r="J25" s="13">
        <v>3</v>
      </c>
      <c r="K25" s="13">
        <v>5</v>
      </c>
      <c r="L25" s="13">
        <v>3</v>
      </c>
      <c r="M25" s="13">
        <v>10</v>
      </c>
      <c r="N25" s="37">
        <f>F25*F$10+G25*G$10+H25*H$10+I25*I$10+J25*J$10+K25*K$10+L25*L$10+M25*M$10</f>
        <v>87</v>
      </c>
      <c r="O25" s="38">
        <f>N25*1000/(MAX(N$13,N$17,N$21,N$25,N$29,N$33,N$37,N$41,N$45,N$49,N$53))</f>
        <v>743.5897435897435</v>
      </c>
      <c r="Q25" s="12">
        <v>10</v>
      </c>
      <c r="R25" s="13">
        <v>7</v>
      </c>
      <c r="S25" s="13">
        <v>4</v>
      </c>
      <c r="T25" s="13">
        <v>5</v>
      </c>
      <c r="U25" s="13">
        <v>4</v>
      </c>
      <c r="V25" s="13">
        <v>0</v>
      </c>
      <c r="W25" s="13">
        <v>2</v>
      </c>
      <c r="X25" s="13">
        <v>10</v>
      </c>
      <c r="Y25" s="37">
        <f>Q25*Q$10+R25*R$10+S25*S$10+T25*T$10+U25*U$10+V25*V$10+W25*W$10+X25*X$10</f>
        <v>81</v>
      </c>
      <c r="Z25" s="38">
        <f>Y25*1000/(MAX(Y$13,Y$17,Y$21,Y$25,Y$29,Y$33,Y$37,Y$41,Y$45,Y$49,Y$53))</f>
        <v>743.1192660550458</v>
      </c>
    </row>
    <row r="26" spans="1:26" ht="12.75" customHeight="1">
      <c r="A26" s="118"/>
      <c r="B26" s="119"/>
      <c r="C26" s="119"/>
      <c r="D26" s="119"/>
      <c r="E26" s="120"/>
      <c r="F26" s="15">
        <v>10</v>
      </c>
      <c r="G26" s="16">
        <v>6</v>
      </c>
      <c r="H26" s="16">
        <v>4</v>
      </c>
      <c r="I26" s="16">
        <v>5</v>
      </c>
      <c r="J26" s="16">
        <v>5</v>
      </c>
      <c r="K26" s="16">
        <v>6</v>
      </c>
      <c r="L26" s="16">
        <v>3</v>
      </c>
      <c r="M26" s="16">
        <v>10</v>
      </c>
      <c r="N26" s="39">
        <f>F26*F$10+G26*G$10+H26*H$10+I26*I$10+J26*J$10+K26*K$10+L26*L$10+M26*M$10</f>
        <v>110</v>
      </c>
      <c r="O26" s="40">
        <f>N26*1000/(MAX(N$14,N$18,N$22,N$26,N$30,N$34,N$38,N$42,N$46,N$50,N$54))</f>
        <v>1000</v>
      </c>
      <c r="Q26" s="15">
        <v>10</v>
      </c>
      <c r="R26" s="16">
        <v>4</v>
      </c>
      <c r="S26" s="16">
        <v>5</v>
      </c>
      <c r="T26" s="16">
        <v>5</v>
      </c>
      <c r="U26" s="16">
        <v>6</v>
      </c>
      <c r="V26" s="16">
        <v>7</v>
      </c>
      <c r="W26" s="16">
        <v>2</v>
      </c>
      <c r="X26" s="16">
        <v>10</v>
      </c>
      <c r="Y26" s="39">
        <f>Q26*Q$10+R26*R$10+S26*S$10+T26*T$10+U26*U$10+V26*V$10+W26*W$10+X26*X$10</f>
        <v>112</v>
      </c>
      <c r="Z26" s="40">
        <f>Y26*1000/(MAX(Y$14,Y$18,Y$22,Y$26,Y$30,Y$34,Y$38,Y$42,Y$46,Y$50,Y$54))</f>
        <v>1000</v>
      </c>
    </row>
    <row r="27" spans="1:26" ht="12.75" customHeight="1" thickBot="1">
      <c r="A27" s="121"/>
      <c r="B27" s="122"/>
      <c r="C27" s="122"/>
      <c r="D27" s="122"/>
      <c r="E27" s="123"/>
      <c r="F27" s="15">
        <v>10</v>
      </c>
      <c r="G27" s="16">
        <v>6</v>
      </c>
      <c r="H27" s="16">
        <v>6</v>
      </c>
      <c r="I27" s="16">
        <v>5</v>
      </c>
      <c r="J27" s="16">
        <v>4</v>
      </c>
      <c r="K27" s="16">
        <v>6</v>
      </c>
      <c r="L27" s="16">
        <v>3</v>
      </c>
      <c r="M27" s="16">
        <v>10</v>
      </c>
      <c r="N27" s="39">
        <f>F27*F$10+G27*G$10+H27*H$10+I27*I$10+J27*J$10+K27*K$10+L27*L$10+M27*M$10</f>
        <v>113</v>
      </c>
      <c r="O27" s="40">
        <f>N27*1000/(MAX(N$15,N$19,N$23,N$27,N$31,N$35,N$39,N$43,N$47,N$51,N$55))</f>
        <v>991.2280701754386</v>
      </c>
      <c r="Q27" s="15">
        <v>10</v>
      </c>
      <c r="R27" s="16">
        <v>4</v>
      </c>
      <c r="S27" s="16">
        <v>6</v>
      </c>
      <c r="T27" s="16">
        <v>6</v>
      </c>
      <c r="U27" s="16">
        <v>5</v>
      </c>
      <c r="V27" s="16">
        <v>2</v>
      </c>
      <c r="W27" s="16">
        <v>2</v>
      </c>
      <c r="X27" s="16">
        <v>10</v>
      </c>
      <c r="Y27" s="39">
        <f>Q27*Q$10+R27*R$10+S27*S$10+T27*T$10+U27*U$10+V27*V$10+W27*W$10+X27*X$10</f>
        <v>95</v>
      </c>
      <c r="Z27" s="40">
        <f>Y27*1000/(MAX(Y$15,Y$19,Y$23,Y$27,Y$31,Y$35,Y$39,Y$43,Y$47,Y$51,Y$55))</f>
        <v>753.968253968254</v>
      </c>
    </row>
    <row r="28" spans="1:26" ht="12.75" customHeight="1" thickBot="1">
      <c r="A28" s="36">
        <f>F28</f>
        <v>1991.2280701754385</v>
      </c>
      <c r="B28" s="18" t="e">
        <f>#REF!</f>
        <v>#REF!</v>
      </c>
      <c r="C28" s="19" t="e">
        <f>#REF!</f>
        <v>#REF!</v>
      </c>
      <c r="D28" s="20" t="e">
        <f>#REF!</f>
        <v>#REF!</v>
      </c>
      <c r="E28" s="21" t="e">
        <f>#REF!</f>
        <v>#REF!</v>
      </c>
      <c r="F28" s="124">
        <f>O25+O26+O27-MIN(O25,O26,O27)</f>
        <v>1991.2280701754385</v>
      </c>
      <c r="G28" s="125"/>
      <c r="H28" s="125"/>
      <c r="I28" s="125"/>
      <c r="J28" s="125"/>
      <c r="K28" s="125"/>
      <c r="L28" s="125"/>
      <c r="M28" s="125"/>
      <c r="N28" s="125"/>
      <c r="O28" s="126"/>
      <c r="Q28" s="124">
        <f>Z25+Z26+Z27-MIN(Z25,Z26,Z27)</f>
        <v>1753.968253968254</v>
      </c>
      <c r="R28" s="125"/>
      <c r="S28" s="125"/>
      <c r="T28" s="125"/>
      <c r="U28" s="125"/>
      <c r="V28" s="125"/>
      <c r="W28" s="125"/>
      <c r="X28" s="125"/>
      <c r="Y28" s="125"/>
      <c r="Z28" s="126"/>
    </row>
    <row r="29" spans="1:26" ht="12.75" customHeight="1">
      <c r="A29" s="115" t="str">
        <f>Clasifficación!B14</f>
        <v>Ángel Gómez</v>
      </c>
      <c r="B29" s="116"/>
      <c r="C29" s="116"/>
      <c r="D29" s="116"/>
      <c r="E29" s="117"/>
      <c r="F29" s="12">
        <v>10</v>
      </c>
      <c r="G29" s="13">
        <v>6</v>
      </c>
      <c r="H29" s="13">
        <v>6</v>
      </c>
      <c r="I29" s="13">
        <v>5</v>
      </c>
      <c r="J29" s="13">
        <v>0</v>
      </c>
      <c r="K29" s="13">
        <v>4</v>
      </c>
      <c r="L29" s="13">
        <v>3</v>
      </c>
      <c r="M29" s="13">
        <v>10</v>
      </c>
      <c r="N29" s="37">
        <f>F29*F$10+G29*G$10+H29*H$10+I29*I$10+J29*J$10+K29*K$10+L29*L$10+M29*M$10</f>
        <v>93</v>
      </c>
      <c r="O29" s="38">
        <f>N29*1000/(MAX(N$13,N$17,N$21,N$25,N$29,N$33,N$37,N$41,N$45,N$49,N$53))</f>
        <v>794.8717948717949</v>
      </c>
      <c r="Q29" s="12">
        <v>10</v>
      </c>
      <c r="R29" s="13">
        <v>3</v>
      </c>
      <c r="S29" s="13">
        <v>4</v>
      </c>
      <c r="T29" s="13">
        <v>3</v>
      </c>
      <c r="U29" s="13">
        <v>4</v>
      </c>
      <c r="V29" s="13">
        <v>3</v>
      </c>
      <c r="W29" s="13">
        <v>0</v>
      </c>
      <c r="X29" s="13">
        <v>10</v>
      </c>
      <c r="Y29" s="37">
        <f>Q29*Q$10+R29*R$10+S29*S$10+T29*T$10+U29*U$10+V29*V$10+W29*W$10+X29*X$10</f>
        <v>71</v>
      </c>
      <c r="Z29" s="38">
        <f>Y29*1000/(MAX(Y$13,Y$17,Y$21,Y$25,Y$29,Y$33,Y$37,Y$41,Y$45,Y$49,Y$53))</f>
        <v>651.3761467889908</v>
      </c>
    </row>
    <row r="30" spans="1:26" ht="12.75" customHeight="1">
      <c r="A30" s="118"/>
      <c r="B30" s="119"/>
      <c r="C30" s="119"/>
      <c r="D30" s="119"/>
      <c r="E30" s="120"/>
      <c r="F30" s="15">
        <v>10</v>
      </c>
      <c r="G30" s="16">
        <v>7</v>
      </c>
      <c r="H30" s="16">
        <v>6</v>
      </c>
      <c r="I30" s="16">
        <v>5</v>
      </c>
      <c r="J30" s="16">
        <v>3</v>
      </c>
      <c r="K30" s="16">
        <v>5</v>
      </c>
      <c r="L30" s="16">
        <v>2</v>
      </c>
      <c r="M30" s="16">
        <v>10</v>
      </c>
      <c r="N30" s="39">
        <f>F30*F$10+G30*G$10+H30*H$10+I30*I$10+J30*J$10+K30*K$10+L30*L$10+M30*M$10</f>
        <v>104</v>
      </c>
      <c r="O30" s="40">
        <f>N30*1000/(MAX(N$14,N$18,N$22,N$26,N$30,N$34,N$38,N$42,N$46,N$50,N$54))</f>
        <v>945.4545454545455</v>
      </c>
      <c r="Q30" s="15">
        <v>10</v>
      </c>
      <c r="R30" s="16">
        <v>6</v>
      </c>
      <c r="S30" s="16">
        <v>3</v>
      </c>
      <c r="T30" s="16">
        <v>5</v>
      </c>
      <c r="U30" s="16">
        <v>4</v>
      </c>
      <c r="V30" s="16">
        <v>3</v>
      </c>
      <c r="W30" s="16">
        <v>2</v>
      </c>
      <c r="X30" s="16">
        <v>10</v>
      </c>
      <c r="Y30" s="39">
        <f>Q30*Q$10+R30*R$10+S30*S$10+T30*T$10+U30*U$10+V30*V$10+W30*W$10+X30*X$10</f>
        <v>88</v>
      </c>
      <c r="Z30" s="40">
        <f>Y30*1000/(MAX(Y$14,Y$18,Y$22,Y$26,Y$30,Y$34,Y$38,Y$42,Y$46,Y$50,Y$54))</f>
        <v>785.7142857142857</v>
      </c>
    </row>
    <row r="31" spans="1:26" ht="12.75" customHeight="1" thickBot="1">
      <c r="A31" s="121"/>
      <c r="B31" s="122"/>
      <c r="C31" s="122"/>
      <c r="D31" s="122"/>
      <c r="E31" s="123"/>
      <c r="F31" s="15">
        <v>10</v>
      </c>
      <c r="G31" s="16">
        <v>7</v>
      </c>
      <c r="H31" s="16">
        <v>7</v>
      </c>
      <c r="I31" s="16">
        <v>6</v>
      </c>
      <c r="J31" s="16">
        <v>3</v>
      </c>
      <c r="K31" s="16">
        <v>6</v>
      </c>
      <c r="L31" s="16">
        <v>2</v>
      </c>
      <c r="M31" s="16">
        <v>10</v>
      </c>
      <c r="N31" s="39">
        <f>F31*F$10+G31*G$10+H31*H$10+I31*I$10+J31*J$10+K31*K$10+L31*L$10+M31*M$10</f>
        <v>114</v>
      </c>
      <c r="O31" s="40">
        <f>N31*1000/(MAX(N$15,N$19,N$23,N$27,N$31,N$35,N$39,N$43,N$47,N$51,N$55))</f>
        <v>1000</v>
      </c>
      <c r="Q31" s="15">
        <v>10</v>
      </c>
      <c r="R31" s="16">
        <v>5</v>
      </c>
      <c r="S31" s="16">
        <v>6</v>
      </c>
      <c r="T31" s="16">
        <v>5</v>
      </c>
      <c r="U31" s="16">
        <v>3</v>
      </c>
      <c r="V31" s="16">
        <v>5</v>
      </c>
      <c r="W31" s="16">
        <v>4</v>
      </c>
      <c r="X31" s="16">
        <v>10</v>
      </c>
      <c r="Y31" s="39">
        <f>Q31*Q$10+R31*R$10+S31*S$10+T31*T$10+U31*U$10+V31*V$10+W31*W$10+X31*X$10</f>
        <v>108</v>
      </c>
      <c r="Z31" s="40">
        <f>Y31*1000/(MAX(Y$15,Y$19,Y$23,Y$27,Y$31,Y$35,Y$39,Y$43,Y$47,Y$51,Y$55))</f>
        <v>857.1428571428571</v>
      </c>
    </row>
    <row r="32" spans="1:26" ht="12.75" customHeight="1" thickBot="1">
      <c r="A32" s="36">
        <f>F32</f>
        <v>1945.4545454545455</v>
      </c>
      <c r="B32" s="18" t="e">
        <f>#REF!</f>
        <v>#REF!</v>
      </c>
      <c r="C32" s="19" t="e">
        <f>#REF!</f>
        <v>#REF!</v>
      </c>
      <c r="D32" s="20" t="e">
        <f>#REF!</f>
        <v>#REF!</v>
      </c>
      <c r="E32" s="21" t="e">
        <f>#REF!</f>
        <v>#REF!</v>
      </c>
      <c r="F32" s="124">
        <f>O29+O30+O31-MIN(O29,O30,O31)</f>
        <v>1945.4545454545455</v>
      </c>
      <c r="G32" s="125"/>
      <c r="H32" s="125"/>
      <c r="I32" s="125"/>
      <c r="J32" s="125"/>
      <c r="K32" s="125"/>
      <c r="L32" s="125"/>
      <c r="M32" s="125"/>
      <c r="N32" s="125"/>
      <c r="O32" s="126"/>
      <c r="Q32" s="124">
        <f>Z29+Z30+Z31-MIN(Z29,Z30,Z31)</f>
        <v>1642.8571428571431</v>
      </c>
      <c r="R32" s="125"/>
      <c r="S32" s="125"/>
      <c r="T32" s="125"/>
      <c r="U32" s="125"/>
      <c r="V32" s="125"/>
      <c r="W32" s="125"/>
      <c r="X32" s="125"/>
      <c r="Y32" s="125"/>
      <c r="Z32" s="126"/>
    </row>
    <row r="33" spans="1:26" ht="12.75" customHeight="1">
      <c r="A33" s="115" t="str">
        <f>Clasifficación!B15</f>
        <v>Jesús Martinez</v>
      </c>
      <c r="B33" s="116"/>
      <c r="C33" s="116"/>
      <c r="D33" s="116"/>
      <c r="E33" s="117"/>
      <c r="F33" s="12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37">
        <f>F33*F$10+G33*G$10+H33*H$10+I33*I$10+J33*J$10+K33*K$10+L33*L$10+M33*M$10</f>
        <v>0</v>
      </c>
      <c r="O33" s="38">
        <f>N33*1000/(MAX(N$13,N$17,N$21,N$25,N$29,N$33,N$37,N$41,N$45,N$49,N$53))</f>
        <v>0</v>
      </c>
      <c r="Q33" s="12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37">
        <f>Q33*Q$10+R33*R$10+S33*S$10+T33*T$10+U33*U$10+V33*V$10+W33*W$10+X33*X$10</f>
        <v>0</v>
      </c>
      <c r="Z33" s="38">
        <f>Y33*1000/(MAX(Y$13,Y$17,Y$21,Y$25,Y$29,Y$33,Y$37,Y$41,Y$45,Y$49,Y$53))</f>
        <v>0</v>
      </c>
    </row>
    <row r="34" spans="1:26" ht="12.75" customHeight="1">
      <c r="A34" s="118"/>
      <c r="B34" s="119"/>
      <c r="C34" s="119"/>
      <c r="D34" s="119"/>
      <c r="E34" s="120"/>
      <c r="F34" s="15">
        <v>10</v>
      </c>
      <c r="G34" s="16">
        <v>3</v>
      </c>
      <c r="H34" s="16">
        <v>0</v>
      </c>
      <c r="I34" s="16">
        <v>2</v>
      </c>
      <c r="J34" s="16">
        <v>0</v>
      </c>
      <c r="K34" s="16">
        <v>1</v>
      </c>
      <c r="L34" s="16">
        <v>2</v>
      </c>
      <c r="M34" s="16">
        <v>10</v>
      </c>
      <c r="N34" s="39">
        <f>F34*F$10+G34*G$10+H34*H$10+I34*I$10+J34*J$10+K34*K$10+L34*L$10+M34*M$10</f>
        <v>44</v>
      </c>
      <c r="O34" s="40">
        <f>N34*1000/(MAX(N$14,N$18,N$22,N$26,N$30,N$34,N$38,N$42,N$46,N$50,N$54))</f>
        <v>400</v>
      </c>
      <c r="Q34" s="15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39">
        <f>Q34*Q$10+R34*R$10+S34*S$10+T34*T$10+U34*U$10+V34*V$10+W34*W$10+X34*X$10</f>
        <v>0</v>
      </c>
      <c r="Z34" s="40">
        <f>Y34*1000/(MAX(Y$14,Y$18,Y$22,Y$26,Y$30,Y$34,Y$38,Y$42,Y$46,Y$50,Y$54))</f>
        <v>0</v>
      </c>
    </row>
    <row r="35" spans="1:26" ht="12.75" customHeight="1" thickBot="1">
      <c r="A35" s="121"/>
      <c r="B35" s="122"/>
      <c r="C35" s="122"/>
      <c r="D35" s="122"/>
      <c r="E35" s="123"/>
      <c r="F35" s="15">
        <v>10</v>
      </c>
      <c r="G35" s="16">
        <v>5</v>
      </c>
      <c r="H35" s="16">
        <v>4</v>
      </c>
      <c r="I35" s="16">
        <v>0</v>
      </c>
      <c r="J35" s="16">
        <v>0</v>
      </c>
      <c r="K35" s="16">
        <v>1</v>
      </c>
      <c r="L35" s="16">
        <v>3</v>
      </c>
      <c r="M35" s="16">
        <v>10</v>
      </c>
      <c r="N35" s="39">
        <f>F35*F$10+G35*G$10+H35*H$10+I35*I$10+J35*J$10+K35*K$10+L35*L$10+M35*M$10</f>
        <v>58</v>
      </c>
      <c r="O35" s="40">
        <f>N35*1000/(MAX(N$15,N$19,N$23,N$27,N$31,N$35,N$39,N$43,N$47,N$51,N$55))</f>
        <v>508.7719298245614</v>
      </c>
      <c r="Q35" s="15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39">
        <f>Q35*Q$10+R35*R$10+S35*S$10+T35*T$10+U35*U$10+V35*V$10+W35*W$10+X35*X$10</f>
        <v>0</v>
      </c>
      <c r="Z35" s="40">
        <f>Y35*1000/(MAX(Y$15,Y$19,Y$23,Y$27,Y$31,Y$35,Y$39,Y$43,Y$47,Y$51,Y$55))</f>
        <v>0</v>
      </c>
    </row>
    <row r="36" spans="1:26" ht="12.75" customHeight="1" thickBot="1">
      <c r="A36" s="36">
        <f>F36</f>
        <v>908.7719298245614</v>
      </c>
      <c r="B36" s="18" t="e">
        <f>#REF!</f>
        <v>#REF!</v>
      </c>
      <c r="C36" s="19" t="e">
        <f>#REF!</f>
        <v>#REF!</v>
      </c>
      <c r="D36" s="20" t="e">
        <f>#REF!</f>
        <v>#REF!</v>
      </c>
      <c r="E36" s="21" t="e">
        <f>#REF!</f>
        <v>#REF!</v>
      </c>
      <c r="F36" s="124">
        <f>O33+O34+O35-MIN(O33,O34,O35)</f>
        <v>908.7719298245614</v>
      </c>
      <c r="G36" s="125"/>
      <c r="H36" s="125"/>
      <c r="I36" s="125"/>
      <c r="J36" s="125"/>
      <c r="K36" s="125"/>
      <c r="L36" s="125"/>
      <c r="M36" s="125"/>
      <c r="N36" s="125"/>
      <c r="O36" s="126"/>
      <c r="Q36" s="124">
        <f>Z33+Z34+Z35-MIN(Z33,Z34,Z35)</f>
        <v>0</v>
      </c>
      <c r="R36" s="125"/>
      <c r="S36" s="125"/>
      <c r="T36" s="125"/>
      <c r="U36" s="125"/>
      <c r="V36" s="125"/>
      <c r="W36" s="125"/>
      <c r="X36" s="125"/>
      <c r="Y36" s="125"/>
      <c r="Z36" s="126"/>
    </row>
    <row r="37" spans="1:26" ht="12.75" customHeight="1">
      <c r="A37" s="157" t="s">
        <v>102</v>
      </c>
      <c r="B37" s="158"/>
      <c r="C37" s="158"/>
      <c r="D37" s="158"/>
      <c r="E37" s="159"/>
      <c r="F37" s="12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37">
        <f>F37*F$10+G37*G$10+H37*H$10+I37*I$10+J37*J$10+K37*K$10+L37*L$10+M37*M$10</f>
        <v>0</v>
      </c>
      <c r="O37" s="38">
        <f>N37*1000/(MAX(N$13,N$17,N$21,N$25,N$29,N$33,N$37,N$41,N$45,N$49,N$53))</f>
        <v>0</v>
      </c>
      <c r="Q37" s="12">
        <v>10</v>
      </c>
      <c r="R37" s="13">
        <v>4</v>
      </c>
      <c r="S37" s="13">
        <v>0</v>
      </c>
      <c r="T37" s="13">
        <v>3</v>
      </c>
      <c r="U37" s="13">
        <v>0</v>
      </c>
      <c r="V37" s="13">
        <v>3</v>
      </c>
      <c r="W37" s="13">
        <v>2</v>
      </c>
      <c r="X37" s="13">
        <v>10</v>
      </c>
      <c r="Y37" s="37">
        <f>Q37*Q$10+R37*R$10+S37*S$10+T37*T$10+U37*U$10+V37*V$10+W37*W$10+X37*X$10</f>
        <v>57</v>
      </c>
      <c r="Z37" s="38">
        <f>Y37*1000/(MAX(Y$13,Y$17,Y$21,Y$25,Y$29,Y$33,Y$37,Y$41,Y$45,Y$49,Y$53))</f>
        <v>522.9357798165138</v>
      </c>
    </row>
    <row r="38" spans="1:26" ht="12.75" customHeight="1">
      <c r="A38" s="160"/>
      <c r="B38" s="161"/>
      <c r="C38" s="161"/>
      <c r="D38" s="161"/>
      <c r="E38" s="162"/>
      <c r="F38" s="15">
        <v>10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39">
        <f>F38*F$10+G38*G$10+H38*H$10+I38*I$10+J38*J$10+K38*K$10+L38*L$10+M38*M$10</f>
        <v>10</v>
      </c>
      <c r="O38" s="40">
        <f>N38*1000/(MAX(N$14,N$18,N$22,N$26,N$30,N$34,N$38,N$42,N$46,N$50,N$54))</f>
        <v>90.9090909090909</v>
      </c>
      <c r="Q38" s="15">
        <v>10</v>
      </c>
      <c r="R38" s="16">
        <v>3</v>
      </c>
      <c r="S38" s="16">
        <v>3</v>
      </c>
      <c r="T38" s="16">
        <v>4</v>
      </c>
      <c r="U38" s="16">
        <v>2</v>
      </c>
      <c r="V38" s="16">
        <v>5</v>
      </c>
      <c r="W38" s="16">
        <v>2</v>
      </c>
      <c r="X38" s="16">
        <v>0</v>
      </c>
      <c r="Y38" s="39">
        <f>Q38*Q$10+R38*R$10+S38*S$10+T38*T$10+U38*U$10+V38*V$10+W38*W$10+X38*X$10</f>
        <v>71</v>
      </c>
      <c r="Z38" s="40">
        <f>Y38*1000/(MAX(Y$14,Y$18,Y$22,Y$26,Y$30,Y$34,Y$38,Y$42,Y$46,Y$50,Y$54))</f>
        <v>633.9285714285714</v>
      </c>
    </row>
    <row r="39" spans="1:26" ht="12.75" customHeight="1" thickBot="1">
      <c r="A39" s="163"/>
      <c r="B39" s="164"/>
      <c r="C39" s="164"/>
      <c r="D39" s="164"/>
      <c r="E39" s="165"/>
      <c r="F39" s="15">
        <v>10</v>
      </c>
      <c r="G39" s="16">
        <v>3</v>
      </c>
      <c r="H39" s="16">
        <v>3</v>
      </c>
      <c r="I39" s="16">
        <v>3</v>
      </c>
      <c r="J39" s="16">
        <v>1</v>
      </c>
      <c r="K39" s="16">
        <v>0</v>
      </c>
      <c r="L39" s="16">
        <v>1</v>
      </c>
      <c r="M39" s="16">
        <v>10</v>
      </c>
      <c r="N39" s="39">
        <f>F39*F$10+G39*G$10+H39*H$10+I39*I$10+J39*J$10+K39*K$10+L39*L$10+M39*M$10</f>
        <v>51</v>
      </c>
      <c r="O39" s="40">
        <f>N39*1000/(MAX(N$15,N$19,N$23,N$27,N$31,N$35,N$39,N$43,N$47,N$51,N$55))</f>
        <v>447.36842105263156</v>
      </c>
      <c r="Q39" s="15">
        <v>10</v>
      </c>
      <c r="R39" s="16">
        <v>3</v>
      </c>
      <c r="S39" s="16">
        <v>7</v>
      </c>
      <c r="T39" s="16">
        <v>5</v>
      </c>
      <c r="U39" s="16">
        <v>6</v>
      </c>
      <c r="V39" s="16">
        <v>1</v>
      </c>
      <c r="W39" s="16">
        <v>5</v>
      </c>
      <c r="X39" s="16">
        <v>10</v>
      </c>
      <c r="Y39" s="39">
        <f>Q39*Q$10+R39*R$10+S39*S$10+T39*T$10+U39*U$10+V39*V$10+W39*W$10+X39*X$10</f>
        <v>104</v>
      </c>
      <c r="Z39" s="40">
        <f>Y39*1000/(MAX(Y$15,Y$19,Y$23,Y$27,Y$31,Y$35,Y$39,Y$43,Y$47,Y$51,Y$55))</f>
        <v>825.3968253968254</v>
      </c>
    </row>
    <row r="40" spans="1:26" ht="12.75" customHeight="1" thickBot="1">
      <c r="A40" s="36">
        <f>F40</f>
        <v>538.2775119617224</v>
      </c>
      <c r="B40" s="18" t="e">
        <f>#REF!</f>
        <v>#REF!</v>
      </c>
      <c r="C40" s="19" t="e">
        <f>#REF!</f>
        <v>#REF!</v>
      </c>
      <c r="D40" s="20" t="e">
        <f>#REF!</f>
        <v>#REF!</v>
      </c>
      <c r="E40" s="67" t="e">
        <f>#REF!</f>
        <v>#REF!</v>
      </c>
      <c r="F40" s="124">
        <f>O37+O38+O39-MIN(O37,O38,O39)</f>
        <v>538.2775119617224</v>
      </c>
      <c r="G40" s="125"/>
      <c r="H40" s="125"/>
      <c r="I40" s="125"/>
      <c r="J40" s="125"/>
      <c r="K40" s="125"/>
      <c r="L40" s="125"/>
      <c r="M40" s="125"/>
      <c r="N40" s="125"/>
      <c r="O40" s="126"/>
      <c r="Q40" s="124">
        <f>Z37+Z38+Z39-MIN(Z37,Z38,Z39)</f>
        <v>1459.325396825397</v>
      </c>
      <c r="R40" s="125"/>
      <c r="S40" s="125"/>
      <c r="T40" s="125"/>
      <c r="U40" s="125"/>
      <c r="V40" s="125"/>
      <c r="W40" s="125"/>
      <c r="X40" s="125"/>
      <c r="Y40" s="125"/>
      <c r="Z40" s="126"/>
    </row>
    <row r="41" spans="1:26" ht="12.75" customHeight="1">
      <c r="A41" s="115" t="s">
        <v>118</v>
      </c>
      <c r="B41" s="116"/>
      <c r="C41" s="116"/>
      <c r="D41" s="116"/>
      <c r="E41" s="117"/>
      <c r="F41" s="12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37">
        <f>F41*F$10+G41*G$10+H41*H$10+I41*I$10+J41*J$10+K41*K$10+L41*L$10+M41*M$10</f>
        <v>0</v>
      </c>
      <c r="O41" s="38">
        <f>N41*1000/(MAX(N$13,N$17,N$21,N$25,N$29,N$33,N$37,N$41,N$45,N$49,N$53))</f>
        <v>0</v>
      </c>
      <c r="Q41" s="12">
        <v>10</v>
      </c>
      <c r="R41" s="13">
        <v>6</v>
      </c>
      <c r="S41" s="13">
        <v>5</v>
      </c>
      <c r="T41" s="13">
        <v>6</v>
      </c>
      <c r="U41" s="13">
        <v>0</v>
      </c>
      <c r="V41" s="13">
        <v>0</v>
      </c>
      <c r="W41" s="13">
        <v>0</v>
      </c>
      <c r="X41" s="13">
        <v>0</v>
      </c>
      <c r="Y41" s="37">
        <f>Q41*Q$10+R41*R$10+S41*S$10+T41*T$10+U41*U$10+V41*V$10+W41*W$10+X41*X$10</f>
        <v>55</v>
      </c>
      <c r="Z41" s="38">
        <f>Y41*1000/(MAX(Y$13,Y$17,Y$21,Y$25,Y$29,Y$33,Y$37,Y$41,Y$45,Y$49,Y$53))</f>
        <v>504.58715596330273</v>
      </c>
    </row>
    <row r="42" spans="1:26" ht="12.75" customHeight="1">
      <c r="A42" s="118"/>
      <c r="B42" s="119"/>
      <c r="C42" s="119"/>
      <c r="D42" s="119"/>
      <c r="E42" s="120"/>
      <c r="F42" s="15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39">
        <f>F42*F$10+G42*G$10+H42*H$10+I42*I$10+J42*J$10+K42*K$10+L42*L$10+M42*M$10</f>
        <v>0</v>
      </c>
      <c r="O42" s="40">
        <f>N42*1000/(MAX(N$14,N$18,N$22,N$26,N$30,N$34,N$38,N$42,N$46,N$50,N$54))</f>
        <v>0</v>
      </c>
      <c r="Q42" s="15">
        <v>10</v>
      </c>
      <c r="R42" s="16">
        <v>2</v>
      </c>
      <c r="S42" s="16">
        <v>3</v>
      </c>
      <c r="T42" s="16">
        <v>6</v>
      </c>
      <c r="U42" s="16">
        <v>2</v>
      </c>
      <c r="V42" s="16">
        <v>3</v>
      </c>
      <c r="W42" s="16">
        <v>2</v>
      </c>
      <c r="X42" s="16">
        <v>10</v>
      </c>
      <c r="Y42" s="39">
        <f>Q42*Q$10+R42*R$10+S42*S$10+T42*T$10+U42*U$10+V42*V$10+W42*W$10+X42*X$10</f>
        <v>77</v>
      </c>
      <c r="Z42" s="40">
        <f>Y42*1000/(MAX(Y$14,Y$18,Y$22,Y$26,Y$30,Y$34,Y$38,Y$42,Y$46,Y$50,Y$54))</f>
        <v>687.5</v>
      </c>
    </row>
    <row r="43" spans="1:26" ht="12.75" customHeight="1" thickBot="1">
      <c r="A43" s="121"/>
      <c r="B43" s="122"/>
      <c r="C43" s="122"/>
      <c r="D43" s="122"/>
      <c r="E43" s="123"/>
      <c r="F43" s="15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39">
        <f>F43*F$10+G43*G$10+H43*H$10+I43*I$10+J43*J$10+K43*K$10+L43*L$10+M43*M$10</f>
        <v>0</v>
      </c>
      <c r="O43" s="40">
        <f>N43*1000/(MAX(N$15,N$19,N$23,N$27,N$31,N$35,N$39,N$43,N$47,N$51,N$55))</f>
        <v>0</v>
      </c>
      <c r="Q43" s="15">
        <v>10</v>
      </c>
      <c r="R43" s="16">
        <v>0</v>
      </c>
      <c r="S43" s="16">
        <v>3</v>
      </c>
      <c r="T43" s="16">
        <v>4</v>
      </c>
      <c r="U43" s="16">
        <v>5</v>
      </c>
      <c r="V43" s="16">
        <v>3</v>
      </c>
      <c r="W43" s="16">
        <v>6</v>
      </c>
      <c r="X43" s="16">
        <v>10</v>
      </c>
      <c r="Y43" s="39">
        <f>Q43*Q$10+R43*R$10+S43*S$10+T43*T$10+U43*U$10+V43*V$10+W43*W$10+X43*X$10</f>
        <v>92</v>
      </c>
      <c r="Z43" s="40">
        <f>Y43*1000/(MAX(Y$15,Y$19,Y$23,Y$27,Y$31,Y$35,Y$39,Y$43,Y$47,Y$51,Y$55))</f>
        <v>730.1587301587301</v>
      </c>
    </row>
    <row r="44" spans="1:26" ht="12.75" customHeight="1" thickBot="1">
      <c r="A44" s="36">
        <f>F44</f>
        <v>0</v>
      </c>
      <c r="B44" s="18" t="e">
        <f>#REF!</f>
        <v>#REF!</v>
      </c>
      <c r="C44" s="19" t="e">
        <f>#REF!</f>
        <v>#REF!</v>
      </c>
      <c r="D44" s="20" t="e">
        <f>#REF!</f>
        <v>#REF!</v>
      </c>
      <c r="E44" s="21" t="e">
        <f>#REF!</f>
        <v>#REF!</v>
      </c>
      <c r="F44" s="124">
        <f>O41+O42+O43-MIN(O41,O42,O43)</f>
        <v>0</v>
      </c>
      <c r="G44" s="125"/>
      <c r="H44" s="125"/>
      <c r="I44" s="125"/>
      <c r="J44" s="125"/>
      <c r="K44" s="125"/>
      <c r="L44" s="125"/>
      <c r="M44" s="125"/>
      <c r="N44" s="125"/>
      <c r="O44" s="126"/>
      <c r="Q44" s="124">
        <f>Z41+Z42+Z43-MIN(Z41,Z42,Z43)</f>
        <v>1417.6587301587301</v>
      </c>
      <c r="R44" s="125"/>
      <c r="S44" s="125"/>
      <c r="T44" s="125"/>
      <c r="U44" s="125"/>
      <c r="V44" s="125"/>
      <c r="W44" s="125"/>
      <c r="X44" s="125"/>
      <c r="Y44" s="125"/>
      <c r="Z44" s="126"/>
    </row>
    <row r="45" spans="1:26" ht="12.75" customHeight="1">
      <c r="A45" s="115"/>
      <c r="B45" s="116"/>
      <c r="C45" s="116"/>
      <c r="D45" s="116"/>
      <c r="E45" s="117"/>
      <c r="F45" s="12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37">
        <f>F45*F$10+G45*G$10+H45*H$10+I45*I$10+J45*J$10+K45*K$10+L45*L$10+M45*M$10</f>
        <v>0</v>
      </c>
      <c r="O45" s="38">
        <f>N45*1000/(MAX(N$13,N$17,N$21,N$25,N$29,N$33,N$37,N$41,N$45,N$49,N$53))</f>
        <v>0</v>
      </c>
      <c r="Q45" s="12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37">
        <f>Q45*Q$10+R45*R$10+S45*S$10+T45*T$10+U45*U$10+V45*V$10+W45*W$10+X45*X$10</f>
        <v>0</v>
      </c>
      <c r="Z45" s="38">
        <f>Y45*1000/(MAX(Y$13,Y$17,Y$21,Y$25,Y$29,Y$33,Y$37,Y$41,Y$45,Y$49,Y$53))</f>
        <v>0</v>
      </c>
    </row>
    <row r="46" spans="1:26" ht="12.75" customHeight="1">
      <c r="A46" s="118"/>
      <c r="B46" s="119"/>
      <c r="C46" s="119"/>
      <c r="D46" s="119"/>
      <c r="E46" s="120"/>
      <c r="F46" s="15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39">
        <f>F46*F$10+G46*G$10+H46*H$10+I46*I$10+J46*J$10+K46*K$10+L46*L$10+M46*M$10</f>
        <v>0</v>
      </c>
      <c r="O46" s="40">
        <f>N46*1000/(MAX(N$14,N$18,N$22,N$26,N$30,N$34,N$38,N$42,N$46,N$50,N$54))</f>
        <v>0</v>
      </c>
      <c r="Q46" s="15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39">
        <f>Q46*Q$10+R46*R$10+S46*S$10+T46*T$10+U46*U$10+V46*V$10+W46*W$10+X46*X$10</f>
        <v>0</v>
      </c>
      <c r="Z46" s="40">
        <f>Y46*1000/(MAX(Y$14,Y$18,Y$22,Y$26,Y$30,Y$34,Y$38,Y$42,Y$46,Y$50,Y$54))</f>
        <v>0</v>
      </c>
    </row>
    <row r="47" spans="1:26" ht="12.75" customHeight="1" thickBot="1">
      <c r="A47" s="121"/>
      <c r="B47" s="122"/>
      <c r="C47" s="122"/>
      <c r="D47" s="122"/>
      <c r="E47" s="123"/>
      <c r="F47" s="15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39">
        <f>F47*F$10+G47*G$10+H47*H$10+I47*I$10+J47*J$10+K47*K$10+L47*L$10+M47*M$10</f>
        <v>0</v>
      </c>
      <c r="O47" s="40">
        <f>N47*1000/(MAX(N$15,N$19,N$23,N$27,N$31,N$35,N$39,N$43,N$47,N$51,N$55))</f>
        <v>0</v>
      </c>
      <c r="Q47" s="15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39">
        <f>Q47*Q$10+R47*R$10+S47*S$10+T47*T$10+U47*U$10+V47*V$10+W47*W$10+X47*X$10</f>
        <v>0</v>
      </c>
      <c r="Z47" s="40">
        <f>Y47*1000/(MAX(Y$15,Y$19,Y$23,Y$27,Y$31,Y$35,Y$39,Y$43,Y$47,Y$51,Y$55))</f>
        <v>0</v>
      </c>
    </row>
    <row r="48" spans="1:26" ht="12.75" customHeight="1" thickBot="1">
      <c r="A48" s="36">
        <f>F48</f>
        <v>0</v>
      </c>
      <c r="B48" s="18" t="e">
        <f>#REF!</f>
        <v>#REF!</v>
      </c>
      <c r="C48" s="19" t="e">
        <f>#REF!</f>
        <v>#REF!</v>
      </c>
      <c r="D48" s="20" t="e">
        <f>#REF!</f>
        <v>#REF!</v>
      </c>
      <c r="E48" s="21" t="e">
        <f>#REF!</f>
        <v>#REF!</v>
      </c>
      <c r="F48" s="124">
        <f>O45+O46+O47-MIN(O45,O46,O47)</f>
        <v>0</v>
      </c>
      <c r="G48" s="125"/>
      <c r="H48" s="125"/>
      <c r="I48" s="125"/>
      <c r="J48" s="125"/>
      <c r="K48" s="125"/>
      <c r="L48" s="125"/>
      <c r="M48" s="125"/>
      <c r="N48" s="125"/>
      <c r="O48" s="126"/>
      <c r="Q48" s="124">
        <f>Z45+Z46+Z47-MIN(Z45,Z46,Z47)</f>
        <v>0</v>
      </c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2.75" customHeight="1">
      <c r="A49" s="115" t="e">
        <f>Clasifficación!#REF!</f>
        <v>#REF!</v>
      </c>
      <c r="B49" s="116"/>
      <c r="C49" s="116"/>
      <c r="D49" s="116"/>
      <c r="E49" s="117"/>
      <c r="F49" s="12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37">
        <f>F49*F$10+G49*G$10+H49*H$10+I49*I$10+J49*J$10+K49*K$10+L49*L$10+M49*M$10</f>
        <v>0</v>
      </c>
      <c r="O49" s="38">
        <f>N49*1000/(MAX(N$13,N$17,N$21,N$25,N$29,N$33,N$37,N$41,N$45,N$49,N$53))</f>
        <v>0</v>
      </c>
      <c r="Q49" s="12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37">
        <f>Q49*Q$10+R49*R$10+S49*S$10+T49*T$10+U49*U$10+V49*V$10+W49*W$10+X49*X$10</f>
        <v>0</v>
      </c>
      <c r="Z49" s="38">
        <f>Y49*1000/(MAX(Y$13,Y$17,Y$21,Y$25,Y$29,Y$33,Y$37,Y$41,Y$45,Y$49,Y$53))</f>
        <v>0</v>
      </c>
    </row>
    <row r="50" spans="1:26" ht="12.75" customHeight="1">
      <c r="A50" s="118"/>
      <c r="B50" s="119"/>
      <c r="C50" s="119"/>
      <c r="D50" s="119"/>
      <c r="E50" s="120"/>
      <c r="F50" s="15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39">
        <f>F50*F$10+G50*G$10+H50*H$10+I50*I$10+J50*J$10+K50*K$10+L50*L$10+M50*M$10</f>
        <v>0</v>
      </c>
      <c r="O50" s="40">
        <f>N50*1000/(MAX(N$14,N$18,N$22,N$26,N$30,N$34,N$38,N$42,N$46,N$50,N$54))</f>
        <v>0</v>
      </c>
      <c r="Q50" s="15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39">
        <f>Q50*Q$10+R50*R$10+S50*S$10+T50*T$10+U50*U$10+V50*V$10+W50*W$10+X50*X$10</f>
        <v>0</v>
      </c>
      <c r="Z50" s="40">
        <f>Y50*1000/(MAX(Y$14,Y$18,Y$22,Y$26,Y$30,Y$34,Y$38,Y$42,Y$46,Y$50,Y$54))</f>
        <v>0</v>
      </c>
    </row>
    <row r="51" spans="1:26" ht="12.75" customHeight="1" thickBot="1">
      <c r="A51" s="121"/>
      <c r="B51" s="122"/>
      <c r="C51" s="122"/>
      <c r="D51" s="122"/>
      <c r="E51" s="123"/>
      <c r="F51" s="15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39">
        <f>F51*F$10+G51*G$10+H51*H$10+I51*I$10+J51*J$10+K51*K$10+L51*L$10+M51*M$10</f>
        <v>0</v>
      </c>
      <c r="O51" s="40">
        <f>N51*1000/(MAX(N$15,N$19,N$23,N$27,N$31,N$35,N$39,N$43,N$47,N$51,N$55))</f>
        <v>0</v>
      </c>
      <c r="Q51" s="15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39">
        <f>Q51*Q$10+R51*R$10+S51*S$10+T51*T$10+U51*U$10+V51*V$10+W51*W$10+X51*X$10</f>
        <v>0</v>
      </c>
      <c r="Z51" s="40">
        <f>Y51*1000/(MAX(Y$15,Y$19,Y$23,Y$27,Y$31,Y$35,Y$39,Y$43,Y$47,Y$51,Y$55))</f>
        <v>0</v>
      </c>
    </row>
    <row r="52" spans="1:26" ht="12.75" customHeight="1" thickBot="1">
      <c r="A52" s="36">
        <f>F52</f>
        <v>0</v>
      </c>
      <c r="B52" s="18" t="e">
        <f>#REF!</f>
        <v>#REF!</v>
      </c>
      <c r="C52" s="19" t="e">
        <f>#REF!</f>
        <v>#REF!</v>
      </c>
      <c r="D52" s="20" t="e">
        <f>#REF!</f>
        <v>#REF!</v>
      </c>
      <c r="E52" s="21" t="e">
        <f>#REF!</f>
        <v>#REF!</v>
      </c>
      <c r="F52" s="124">
        <f>O49+O50+O51-MIN(O49,O50,O51)</f>
        <v>0</v>
      </c>
      <c r="G52" s="125"/>
      <c r="H52" s="125"/>
      <c r="I52" s="125"/>
      <c r="J52" s="125"/>
      <c r="K52" s="125"/>
      <c r="L52" s="125"/>
      <c r="M52" s="125"/>
      <c r="N52" s="125"/>
      <c r="O52" s="126"/>
      <c r="Q52" s="124">
        <f>Z49+Z50+Z51-MIN(Z49,Z50,Z51)</f>
        <v>0</v>
      </c>
      <c r="R52" s="125"/>
      <c r="S52" s="125"/>
      <c r="T52" s="125"/>
      <c r="U52" s="125"/>
      <c r="V52" s="125"/>
      <c r="W52" s="125"/>
      <c r="X52" s="125"/>
      <c r="Y52" s="125"/>
      <c r="Z52" s="126"/>
    </row>
    <row r="53" spans="1:26" ht="12.75" customHeight="1">
      <c r="A53" s="115" t="e">
        <f>Clasifficación!#REF!</f>
        <v>#REF!</v>
      </c>
      <c r="B53" s="116"/>
      <c r="C53" s="116"/>
      <c r="D53" s="116"/>
      <c r="E53" s="117"/>
      <c r="F53" s="12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37">
        <f>F53*F$10+G53*G$10+H53*H$10+I53*I$10+J53*J$10+K53*K$10+L53*L$10+M53*M$10</f>
        <v>0</v>
      </c>
      <c r="O53" s="38">
        <f>N53*1000/(MAX(N$13,N$17,N$21,N$25,N$29,N$33,N$37,N$41,N$45,N$49,N$53))</f>
        <v>0</v>
      </c>
      <c r="Q53" s="12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37">
        <f>Q53*Q$10+R53*R$10+S53*S$10+T53*T$10+U53*U$10+V53*V$10+W53*W$10+X53*X$10</f>
        <v>0</v>
      </c>
      <c r="Z53" s="38">
        <f>Y53*1000/(MAX(Y$13,Y$17,Y$21,Y$25,Y$29,Y$33,Y$37,Y$41,Y$45,Y$49,Y$53))</f>
        <v>0</v>
      </c>
    </row>
    <row r="54" spans="1:26" ht="12.75" customHeight="1">
      <c r="A54" s="118"/>
      <c r="B54" s="119"/>
      <c r="C54" s="119"/>
      <c r="D54" s="119"/>
      <c r="E54" s="120"/>
      <c r="F54" s="15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39">
        <f>F54*F$10+G54*G$10+H54*H$10+I54*I$10+J54*J$10+K54*K$10+L54*L$10+M54*M$10</f>
        <v>0</v>
      </c>
      <c r="O54" s="40">
        <f>N54*1000/(MAX(N$14,N$18,N$22,N$26,N$30,N$34,N$38,N$42,N$46,N$50,N$54))</f>
        <v>0</v>
      </c>
      <c r="Q54" s="15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39">
        <f>Q54*Q$10+R54*R$10+S54*S$10+T54*T$10+U54*U$10+V54*V$10+W54*W$10+X54*X$10</f>
        <v>0</v>
      </c>
      <c r="Z54" s="40">
        <f>Y54*1000/(MAX(Y$14,Y$18,Y$22,Y$26,Y$30,Y$34,Y$38,Y$42,Y$46,Y$50,Y$54))</f>
        <v>0</v>
      </c>
    </row>
    <row r="55" spans="1:26" ht="12.75" customHeight="1" thickBot="1">
      <c r="A55" s="121"/>
      <c r="B55" s="122"/>
      <c r="C55" s="122"/>
      <c r="D55" s="122"/>
      <c r="E55" s="123"/>
      <c r="F55" s="15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39">
        <f>F55*F$10+G55*G$10+H55*H$10+I55*I$10+J55*J$10+K55*K$10+L55*L$10+M55*M$10</f>
        <v>0</v>
      </c>
      <c r="O55" s="40">
        <f>N55*1000/(MAX(N$15,N$19,N$23,N$27,N$31,N$35,N$39,N$43,N$47,N$51,N$55))</f>
        <v>0</v>
      </c>
      <c r="Q55" s="15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39">
        <f>Q55*Q$10+R55*R$10+S55*S$10+T55*T$10+U55*U$10+V55*V$10+W55*W$10+X55*X$10</f>
        <v>0</v>
      </c>
      <c r="Z55" s="40">
        <f>Y55*1000/(MAX(Y$15,Y$19,Y$23,Y$27,Y$31,Y$35,Y$39,Y$43,Y$47,Y$51,Y$55))</f>
        <v>0</v>
      </c>
    </row>
    <row r="56" spans="1:26" ht="12.75" customHeight="1" thickBot="1">
      <c r="A56" s="36">
        <f>F56</f>
        <v>0</v>
      </c>
      <c r="B56" s="18" t="e">
        <f>#REF!</f>
        <v>#REF!</v>
      </c>
      <c r="C56" s="19" t="e">
        <f>#REF!</f>
        <v>#REF!</v>
      </c>
      <c r="D56" s="20" t="e">
        <f>#REF!</f>
        <v>#REF!</v>
      </c>
      <c r="E56" s="21" t="e">
        <f>#REF!</f>
        <v>#REF!</v>
      </c>
      <c r="F56" s="124">
        <f>O53+O54+O55-MIN(O53,O54,O55)</f>
        <v>0</v>
      </c>
      <c r="G56" s="125"/>
      <c r="H56" s="125"/>
      <c r="I56" s="125"/>
      <c r="J56" s="125"/>
      <c r="K56" s="125"/>
      <c r="L56" s="125"/>
      <c r="M56" s="125"/>
      <c r="N56" s="125"/>
      <c r="O56" s="126"/>
      <c r="Q56" s="124">
        <f>Z53+Z54+Z55-MIN(Z53,Z54,Z55)</f>
        <v>0</v>
      </c>
      <c r="R56" s="125"/>
      <c r="S56" s="125"/>
      <c r="T56" s="125"/>
      <c r="U56" s="125"/>
      <c r="V56" s="125"/>
      <c r="W56" s="125"/>
      <c r="X56" s="125"/>
      <c r="Y56" s="125"/>
      <c r="Z56" s="126"/>
    </row>
    <row r="57" spans="1:26" ht="12.75" customHeight="1">
      <c r="A57" s="115" t="e">
        <f>Clasifficación!#REF!</f>
        <v>#REF!</v>
      </c>
      <c r="B57" s="116"/>
      <c r="C57" s="116"/>
      <c r="D57" s="116"/>
      <c r="E57" s="117"/>
      <c r="F57" s="12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37">
        <f>F57*F$10+G57*G$10+H57*H$10+I57*I$10+J57*J$10+K57*K$10+L57*L$10+M57*M$10</f>
        <v>0</v>
      </c>
      <c r="O57" s="38">
        <f>N57*1000/(MAX(N$13,N$17,N$21,N$25,N$29,N$33,N$37,N$41,N$45,N$49,N$53))</f>
        <v>0</v>
      </c>
      <c r="Q57" s="12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37">
        <f>Q57*Q$10+R57*R$10+S57*S$10+T57*T$10+U57*U$10+V57*V$10+W57*W$10+X57*X$10</f>
        <v>0</v>
      </c>
      <c r="Z57" s="38">
        <f>Y57*1000/(MAX(Y$13,Y$17,Y$21,Y$25,Y$29,Y$33,Y$37,Y$41,Y$45,Y$49,Y$53))</f>
        <v>0</v>
      </c>
    </row>
    <row r="58" spans="1:26" ht="12.75" customHeight="1">
      <c r="A58" s="118"/>
      <c r="B58" s="119"/>
      <c r="C58" s="119"/>
      <c r="D58" s="119"/>
      <c r="E58" s="120"/>
      <c r="F58" s="15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39">
        <f>F58*F$10+G58*G$10+H58*H$10+I58*I$10+J58*J$10+K58*K$10+L58*L$10+M58*M$10</f>
        <v>0</v>
      </c>
      <c r="O58" s="40">
        <f>N58*1000/(MAX(N$14,N$18,N$22,N$26,N$30,N$34,N$38,N$42,N$46,N$50,N$54))</f>
        <v>0</v>
      </c>
      <c r="Q58" s="15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39">
        <f>Q58*Q$10+R58*R$10+S58*S$10+T58*T$10+U58*U$10+V58*V$10+W58*W$10+X58*X$10</f>
        <v>0</v>
      </c>
      <c r="Z58" s="40">
        <f>Y58*1000/(MAX(Y$14,Y$18,Y$22,Y$26,Y$30,Y$34,Y$38,Y$42,Y$46,Y$50,Y$54))</f>
        <v>0</v>
      </c>
    </row>
    <row r="59" spans="1:26" ht="12.75" customHeight="1" thickBot="1">
      <c r="A59" s="121"/>
      <c r="B59" s="122"/>
      <c r="C59" s="122"/>
      <c r="D59" s="122"/>
      <c r="E59" s="123"/>
      <c r="F59" s="15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39">
        <f>F59*F$10+G59*G$10+H59*H$10+I59*I$10+J59*J$10+K59*K$10+L59*L$10+M59*M$10</f>
        <v>0</v>
      </c>
      <c r="O59" s="40">
        <f>N59*1000/(MAX(N$15,N$19,N$23,N$27,N$31,N$35,N$39,N$43,N$47,N$51,N$55))</f>
        <v>0</v>
      </c>
      <c r="Q59" s="15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39">
        <f>Q59*Q$10+R59*R$10+S59*S$10+T59*T$10+U59*U$10+V59*V$10+W59*W$10+X59*X$10</f>
        <v>0</v>
      </c>
      <c r="Z59" s="40">
        <f>Y59*1000/(MAX(Y$15,Y$19,Y$23,Y$27,Y$31,Y$35,Y$39,Y$43,Y$47,Y$51,Y$55))</f>
        <v>0</v>
      </c>
    </row>
    <row r="60" spans="1:26" ht="12.75" customHeight="1" thickBot="1">
      <c r="A60" s="36">
        <f>F60</f>
        <v>0</v>
      </c>
      <c r="B60" s="18" t="e">
        <f>#REF!</f>
        <v>#REF!</v>
      </c>
      <c r="C60" s="19" t="e">
        <f>#REF!</f>
        <v>#REF!</v>
      </c>
      <c r="D60" s="20" t="e">
        <f>#REF!</f>
        <v>#REF!</v>
      </c>
      <c r="E60" s="21" t="e">
        <f>#REF!</f>
        <v>#REF!</v>
      </c>
      <c r="F60" s="124">
        <f>O57+O58+O59-MIN(O57,O58,O59)</f>
        <v>0</v>
      </c>
      <c r="G60" s="125"/>
      <c r="H60" s="125"/>
      <c r="I60" s="125"/>
      <c r="J60" s="125"/>
      <c r="K60" s="125"/>
      <c r="L60" s="125"/>
      <c r="M60" s="125"/>
      <c r="N60" s="125"/>
      <c r="O60" s="126"/>
      <c r="Q60" s="124">
        <f>Z57+Z58+Z59-MIN(Z57,Z58,Z59)</f>
        <v>0</v>
      </c>
      <c r="R60" s="125"/>
      <c r="S60" s="125"/>
      <c r="T60" s="125"/>
      <c r="U60" s="125"/>
      <c r="V60" s="125"/>
      <c r="W60" s="125"/>
      <c r="X60" s="125"/>
      <c r="Y60" s="125"/>
      <c r="Z60" s="126"/>
    </row>
    <row r="61" spans="1:26" ht="12.75" customHeight="1">
      <c r="A61" s="115" t="e">
        <f>Clasifficación!#REF!</f>
        <v>#REF!</v>
      </c>
      <c r="B61" s="116"/>
      <c r="C61" s="116"/>
      <c r="D61" s="116"/>
      <c r="E61" s="117"/>
      <c r="F61" s="12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37">
        <f>F61*F$10+G61*G$10+H61*H$10+I61*I$10+J61*J$10+K61*K$10+L61*L$10+M61*M$10</f>
        <v>0</v>
      </c>
      <c r="O61" s="38">
        <f>N61*1000/(MAX(N$13,N$17,N$21,N$25,N$29,N$33,N$37,N$41,N$45,N$49,N$53))</f>
        <v>0</v>
      </c>
      <c r="Q61" s="12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37">
        <f>Q61*Q$10+R61*R$10+S61*S$10+T61*T$10+U61*U$10+V61*V$10+W61*W$10+X61*X$10</f>
        <v>0</v>
      </c>
      <c r="Z61" s="38">
        <f>Y61*1000/(MAX(Y$13,Y$17,Y$21,Y$25,Y$29,Y$33,Y$37,Y$41,Y$45,Y$49,Y$53))</f>
        <v>0</v>
      </c>
    </row>
    <row r="62" spans="1:26" ht="12.75" customHeight="1">
      <c r="A62" s="118"/>
      <c r="B62" s="119"/>
      <c r="C62" s="119"/>
      <c r="D62" s="119"/>
      <c r="E62" s="120"/>
      <c r="F62" s="15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39">
        <f>F62*F$10+G62*G$10+H62*H$10+I62*I$10+J62*J$10+K62*K$10+L62*L$10+M62*M$10</f>
        <v>0</v>
      </c>
      <c r="O62" s="40">
        <f>N62*1000/(MAX(N$14,N$18,N$22,N$26,N$30,N$34,N$38,N$42,N$46,N$50,N$54))</f>
        <v>0</v>
      </c>
      <c r="Q62" s="15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39">
        <f>Q62*Q$10+R62*R$10+S62*S$10+T62*T$10+U62*U$10+V62*V$10+W62*W$10+X62*X$10</f>
        <v>0</v>
      </c>
      <c r="Z62" s="40">
        <f>Y62*1000/(MAX(Y$14,Y$18,Y$22,Y$26,Y$30,Y$34,Y$38,Y$42,Y$46,Y$50,Y$54))</f>
        <v>0</v>
      </c>
    </row>
    <row r="63" spans="1:26" ht="12.75" customHeight="1" thickBot="1">
      <c r="A63" s="121"/>
      <c r="B63" s="122"/>
      <c r="C63" s="122"/>
      <c r="D63" s="122"/>
      <c r="E63" s="123"/>
      <c r="F63" s="15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39">
        <f>F63*F$10+G63*G$10+H63*H$10+I63*I$10+J63*J$10+K63*K$10+L63*L$10+M63*M$10</f>
        <v>0</v>
      </c>
      <c r="O63" s="40">
        <f>N63*1000/(MAX(N$15,N$19,N$23,N$27,N$31,N$35,N$39,N$43,N$47,N$51,N$55))</f>
        <v>0</v>
      </c>
      <c r="Q63" s="15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39">
        <f>Q63*Q$10+R63*R$10+S63*S$10+T63*T$10+U63*U$10+V63*V$10+W63*W$10+X63*X$10</f>
        <v>0</v>
      </c>
      <c r="Z63" s="40">
        <f>Y63*1000/(MAX(Y$15,Y$19,Y$23,Y$27,Y$31,Y$35,Y$39,Y$43,Y$47,Y$51,Y$55))</f>
        <v>0</v>
      </c>
    </row>
    <row r="64" spans="1:26" ht="12.75" customHeight="1" thickBot="1">
      <c r="A64" s="36">
        <f>F64</f>
        <v>0</v>
      </c>
      <c r="B64" s="18" t="e">
        <f>#REF!</f>
        <v>#REF!</v>
      </c>
      <c r="C64" s="19" t="e">
        <f>#REF!</f>
        <v>#REF!</v>
      </c>
      <c r="D64" s="20" t="e">
        <f>#REF!</f>
        <v>#REF!</v>
      </c>
      <c r="E64" s="21" t="e">
        <f>#REF!</f>
        <v>#REF!</v>
      </c>
      <c r="F64" s="124">
        <f>O61+O62+O63-MIN(O61,O62,O63)</f>
        <v>0</v>
      </c>
      <c r="G64" s="125"/>
      <c r="H64" s="125"/>
      <c r="I64" s="125"/>
      <c r="J64" s="125"/>
      <c r="K64" s="125"/>
      <c r="L64" s="125"/>
      <c r="M64" s="125"/>
      <c r="N64" s="125"/>
      <c r="O64" s="126"/>
      <c r="Q64" s="124">
        <f>Z61+Z62+Z63-MIN(Z61,Z62,Z63)</f>
        <v>0</v>
      </c>
      <c r="R64" s="125"/>
      <c r="S64" s="125"/>
      <c r="T64" s="125"/>
      <c r="U64" s="125"/>
      <c r="V64" s="125"/>
      <c r="W64" s="125"/>
      <c r="X64" s="125"/>
      <c r="Y64" s="125"/>
      <c r="Z64" s="126"/>
    </row>
    <row r="65" spans="1:26" ht="12.75" customHeight="1">
      <c r="A65" s="115" t="e">
        <f>Clasifficación!#REF!</f>
        <v>#REF!</v>
      </c>
      <c r="B65" s="116"/>
      <c r="C65" s="116"/>
      <c r="D65" s="116"/>
      <c r="E65" s="117"/>
      <c r="F65" s="12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37">
        <f>F65*F$10+G65*G$10+H65*H$10+I65*I$10+J65*J$10+K65*K$10+L65*L$10+M65*M$10</f>
        <v>0</v>
      </c>
      <c r="O65" s="38">
        <f>N65*1000/(MAX(N$13,N$17,N$21,N$25,N$29,N$33,N$37,N$41,N$45,N$49,N$53))</f>
        <v>0</v>
      </c>
      <c r="Q65" s="12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37">
        <f>Q65*Q$10+R65*R$10+S65*S$10+T65*T$10+U65*U$10+V65*V$10+W65*W$10+X65*X$10</f>
        <v>0</v>
      </c>
      <c r="Z65" s="38">
        <f>Y65*1000/(MAX(Y$13,Y$17,Y$21,Y$25,Y$29,Y$33,Y$37,Y$41,Y$45,Y$49,Y$53))</f>
        <v>0</v>
      </c>
    </row>
    <row r="66" spans="1:26" ht="12.75" customHeight="1">
      <c r="A66" s="118"/>
      <c r="B66" s="119"/>
      <c r="C66" s="119"/>
      <c r="D66" s="119"/>
      <c r="E66" s="120"/>
      <c r="F66" s="15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39">
        <f>F66*F$10+G66*G$10+H66*H$10+I66*I$10+J66*J$10+K66*K$10+L66*L$10+M66*M$10</f>
        <v>0</v>
      </c>
      <c r="O66" s="40">
        <f>N66*1000/(MAX(N$14,N$18,N$22,N$26,N$30,N$34,N$38,N$42,N$46,N$50,N$54))</f>
        <v>0</v>
      </c>
      <c r="Q66" s="15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39">
        <f>Q66*Q$10+R66*R$10+S66*S$10+T66*T$10+U66*U$10+V66*V$10+W66*W$10+X66*X$10</f>
        <v>0</v>
      </c>
      <c r="Z66" s="40">
        <f>Y66*1000/(MAX(Y$14,Y$18,Y$22,Y$26,Y$30,Y$34,Y$38,Y$42,Y$46,Y$50,Y$54))</f>
        <v>0</v>
      </c>
    </row>
    <row r="67" spans="1:26" ht="12.75" customHeight="1" thickBot="1">
      <c r="A67" s="121"/>
      <c r="B67" s="122"/>
      <c r="C67" s="122"/>
      <c r="D67" s="122"/>
      <c r="E67" s="123"/>
      <c r="F67" s="15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39">
        <f>F67*F$10+G67*G$10+H67*H$10+I67*I$10+J67*J$10+K67*K$10+L67*L$10+M67*M$10</f>
        <v>0</v>
      </c>
      <c r="O67" s="40">
        <f>N67*1000/(MAX(N$15,N$19,N$23,N$27,N$31,N$35,N$39,N$43,N$47,N$51,N$55))</f>
        <v>0</v>
      </c>
      <c r="Q67" s="15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39">
        <f>Q67*Q$10+R67*R$10+S67*S$10+T67*T$10+U67*U$10+V67*V$10+W67*W$10+X67*X$10</f>
        <v>0</v>
      </c>
      <c r="Z67" s="40">
        <f>Y67*1000/(MAX(Y$15,Y$19,Y$23,Y$27,Y$31,Y$35,Y$39,Y$43,Y$47,Y$51,Y$55))</f>
        <v>0</v>
      </c>
    </row>
    <row r="68" spans="1:26" ht="12.75" customHeight="1" thickBot="1">
      <c r="A68" s="36">
        <f>F68</f>
        <v>0</v>
      </c>
      <c r="B68" s="18" t="e">
        <f>#REF!</f>
        <v>#REF!</v>
      </c>
      <c r="C68" s="19" t="e">
        <f>#REF!</f>
        <v>#REF!</v>
      </c>
      <c r="D68" s="20" t="e">
        <f>#REF!</f>
        <v>#REF!</v>
      </c>
      <c r="E68" s="21" t="e">
        <f>#REF!</f>
        <v>#REF!</v>
      </c>
      <c r="F68" s="124">
        <f>O65+O66+O67-MIN(O65,O66,O67)</f>
        <v>0</v>
      </c>
      <c r="G68" s="125"/>
      <c r="H68" s="125"/>
      <c r="I68" s="125"/>
      <c r="J68" s="125"/>
      <c r="K68" s="125"/>
      <c r="L68" s="125"/>
      <c r="M68" s="125"/>
      <c r="N68" s="125"/>
      <c r="O68" s="126"/>
      <c r="Q68" s="124">
        <f>Z65+Z66+Z67-MIN(Z65,Z66,Z67)</f>
        <v>0</v>
      </c>
      <c r="R68" s="125"/>
      <c r="S68" s="125"/>
      <c r="T68" s="125"/>
      <c r="U68" s="125"/>
      <c r="V68" s="125"/>
      <c r="W68" s="125"/>
      <c r="X68" s="125"/>
      <c r="Y68" s="125"/>
      <c r="Z68" s="126"/>
    </row>
    <row r="69" spans="1:26" ht="12.75" customHeight="1">
      <c r="A69" s="115" t="e">
        <f>Clasifficación!#REF!</f>
        <v>#REF!</v>
      </c>
      <c r="B69" s="116"/>
      <c r="C69" s="116"/>
      <c r="D69" s="116"/>
      <c r="E69" s="117"/>
      <c r="F69" s="12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37">
        <f>F69*F$10+G69*G$10+H69*H$10+I69*I$10+J69*J$10+K69*K$10+L69*L$10+M69*M$10</f>
        <v>0</v>
      </c>
      <c r="O69" s="38">
        <f>N69*1000/(MAX(N$13,N$17,N$21,N$25,N$29,N$33,N$37,N$41,N$45,N$49,N$53))</f>
        <v>0</v>
      </c>
      <c r="Q69" s="12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37">
        <f>Q69*Q$10+R69*R$10+S69*S$10+T69*T$10+U69*U$10+V69*V$10+W69*W$10+X69*X$10</f>
        <v>0</v>
      </c>
      <c r="Z69" s="38">
        <f>Y69*1000/(MAX(Y$13,Y$17,Y$21,Y$25,Y$29,Y$33,Y$37,Y$41,Y$45,Y$49,Y$53))</f>
        <v>0</v>
      </c>
    </row>
    <row r="70" spans="1:26" ht="12.75" customHeight="1">
      <c r="A70" s="118"/>
      <c r="B70" s="119"/>
      <c r="C70" s="119"/>
      <c r="D70" s="119"/>
      <c r="E70" s="120"/>
      <c r="F70" s="15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39">
        <f>F70*F$10+G70*G$10+H70*H$10+I70*I$10+J70*J$10+K70*K$10+L70*L$10+M70*M$10</f>
        <v>0</v>
      </c>
      <c r="O70" s="40">
        <f>N70*1000/(MAX(N$14,N$18,N$22,N$26,N$30,N$34,N$38,N$42,N$46,N$50,N$54))</f>
        <v>0</v>
      </c>
      <c r="Q70" s="15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39">
        <f>Q70*Q$10+R70*R$10+S70*S$10+T70*T$10+U70*U$10+V70*V$10+W70*W$10+X70*X$10</f>
        <v>0</v>
      </c>
      <c r="Z70" s="40">
        <f>Y70*1000/(MAX(Y$14,Y$18,Y$22,Y$26,Y$30,Y$34,Y$38,Y$42,Y$46,Y$50,Y$54))</f>
        <v>0</v>
      </c>
    </row>
    <row r="71" spans="1:26" ht="12.75" customHeight="1" thickBot="1">
      <c r="A71" s="121"/>
      <c r="B71" s="122"/>
      <c r="C71" s="122"/>
      <c r="D71" s="122"/>
      <c r="E71" s="123"/>
      <c r="F71" s="15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39">
        <f>F71*F$10+G71*G$10+H71*H$10+I71*I$10+J71*J$10+K71*K$10+L71*L$10+M71*M$10</f>
        <v>0</v>
      </c>
      <c r="O71" s="40">
        <f>N71*1000/(MAX(N$15,N$19,N$23,N$27,N$31,N$35,N$39,N$43,N$47,N$51,N$55))</f>
        <v>0</v>
      </c>
      <c r="Q71" s="15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39">
        <f>Q71*Q$10+R71*R$10+S71*S$10+T71*T$10+U71*U$10+V71*V$10+W71*W$10+X71*X$10</f>
        <v>0</v>
      </c>
      <c r="Z71" s="40">
        <f>Y71*1000/(MAX(Y$15,Y$19,Y$23,Y$27,Y$31,Y$35,Y$39,Y$43,Y$47,Y$51,Y$55))</f>
        <v>0</v>
      </c>
    </row>
    <row r="72" spans="1:26" ht="12.75" customHeight="1" thickBot="1">
      <c r="A72" s="36">
        <f>F72</f>
        <v>0</v>
      </c>
      <c r="B72" s="18" t="e">
        <f>#REF!</f>
        <v>#REF!</v>
      </c>
      <c r="C72" s="19" t="e">
        <f>#REF!</f>
        <v>#REF!</v>
      </c>
      <c r="D72" s="20" t="e">
        <f>#REF!</f>
        <v>#REF!</v>
      </c>
      <c r="E72" s="21" t="e">
        <f>#REF!</f>
        <v>#REF!</v>
      </c>
      <c r="F72" s="124">
        <f>O69+O70+O71-MIN(O69,O70,O71)</f>
        <v>0</v>
      </c>
      <c r="G72" s="125"/>
      <c r="H72" s="125"/>
      <c r="I72" s="125"/>
      <c r="J72" s="125"/>
      <c r="K72" s="125"/>
      <c r="L72" s="125"/>
      <c r="M72" s="125"/>
      <c r="N72" s="125"/>
      <c r="O72" s="126"/>
      <c r="Q72" s="124">
        <f>Z69+Z70+Z71-MIN(Z69,Z70,Z71)</f>
        <v>0</v>
      </c>
      <c r="R72" s="125"/>
      <c r="S72" s="125"/>
      <c r="T72" s="125"/>
      <c r="U72" s="125"/>
      <c r="V72" s="125"/>
      <c r="W72" s="125"/>
      <c r="X72" s="125"/>
      <c r="Y72" s="125"/>
      <c r="Z72" s="126"/>
    </row>
    <row r="73" spans="1:26" ht="12.75" customHeight="1">
      <c r="A73" s="115" t="e">
        <f>Clasifficación!#REF!</f>
        <v>#REF!</v>
      </c>
      <c r="B73" s="116"/>
      <c r="C73" s="116"/>
      <c r="D73" s="116"/>
      <c r="E73" s="117"/>
      <c r="F73" s="12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37">
        <f>F73*F$10+G73*G$10+H73*H$10+I73*I$10+J73*J$10+K73*K$10+L73*L$10+M73*M$10</f>
        <v>0</v>
      </c>
      <c r="O73" s="38">
        <f>N73*1000/(MAX(N$13,N$17,N$21,N$25,N$29,N$33,N$37,N$41,N$45,N$49,N$53))</f>
        <v>0</v>
      </c>
      <c r="Q73" s="12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37">
        <f>Q73*Q$10+R73*R$10+S73*S$10+T73*T$10+U73*U$10+V73*V$10+W73*W$10+X73*X$10</f>
        <v>0</v>
      </c>
      <c r="Z73" s="38">
        <f>Y73*1000/(MAX(Y$13,Y$17,Y$21,Y$25,Y$29,Y$33,Y$37,Y$41,Y$45,Y$49,Y$53))</f>
        <v>0</v>
      </c>
    </row>
    <row r="74" spans="1:26" ht="12.75" customHeight="1">
      <c r="A74" s="118"/>
      <c r="B74" s="119"/>
      <c r="C74" s="119"/>
      <c r="D74" s="119"/>
      <c r="E74" s="120"/>
      <c r="F74" s="15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39">
        <f>F74*F$10+G74*G$10+H74*H$10+I74*I$10+J74*J$10+K74*K$10+L74*L$10+M74*M$10</f>
        <v>0</v>
      </c>
      <c r="O74" s="40">
        <f>N74*1000/(MAX(N$14,N$18,N$22,N$26,N$30,N$34,N$38,N$42,N$46,N$50,N$54))</f>
        <v>0</v>
      </c>
      <c r="Q74" s="15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39">
        <f>Q74*Q$10+R74*R$10+S74*S$10+T74*T$10+U74*U$10+V74*V$10+W74*W$10+X74*X$10</f>
        <v>0</v>
      </c>
      <c r="Z74" s="40">
        <f>Y74*1000/(MAX(Y$14,Y$18,Y$22,Y$26,Y$30,Y$34,Y$38,Y$42,Y$46,Y$50,Y$54))</f>
        <v>0</v>
      </c>
    </row>
    <row r="75" spans="1:26" ht="12.75" customHeight="1" thickBot="1">
      <c r="A75" s="121"/>
      <c r="B75" s="122"/>
      <c r="C75" s="122"/>
      <c r="D75" s="122"/>
      <c r="E75" s="123"/>
      <c r="F75" s="15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39">
        <f>F75*F$10+G75*G$10+H75*H$10+I75*I$10+J75*J$10+K75*K$10+L75*L$10+M75*M$10</f>
        <v>0</v>
      </c>
      <c r="O75" s="40">
        <f>N75*1000/(MAX(N$15,N$19,N$23,N$27,N$31,N$35,N$39,N$43,N$47,N$51,N$55))</f>
        <v>0</v>
      </c>
      <c r="Q75" s="15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39">
        <f>Q75*Q$10+R75*R$10+S75*S$10+T75*T$10+U75*U$10+V75*V$10+W75*W$10+X75*X$10</f>
        <v>0</v>
      </c>
      <c r="Z75" s="40">
        <f>Y75*1000/(MAX(Y$15,Y$19,Y$23,Y$27,Y$31,Y$35,Y$39,Y$43,Y$47,Y$51,Y$55))</f>
        <v>0</v>
      </c>
    </row>
    <row r="76" spans="1:26" ht="12.75" customHeight="1" thickBot="1">
      <c r="A76" s="36">
        <f>F76</f>
        <v>0</v>
      </c>
      <c r="B76" s="18" t="e">
        <f>#REF!</f>
        <v>#REF!</v>
      </c>
      <c r="C76" s="19" t="e">
        <f>#REF!</f>
        <v>#REF!</v>
      </c>
      <c r="D76" s="20" t="e">
        <f>#REF!</f>
        <v>#REF!</v>
      </c>
      <c r="E76" s="21" t="e">
        <f>#REF!</f>
        <v>#REF!</v>
      </c>
      <c r="F76" s="124">
        <f>O73+O74+O75-MIN(O73,O74,O75)</f>
        <v>0</v>
      </c>
      <c r="G76" s="125"/>
      <c r="H76" s="125"/>
      <c r="I76" s="125"/>
      <c r="J76" s="125"/>
      <c r="K76" s="125"/>
      <c r="L76" s="125"/>
      <c r="M76" s="125"/>
      <c r="N76" s="125"/>
      <c r="O76" s="126"/>
      <c r="Q76" s="124">
        <f>Z73+Z74+Z75-MIN(Z73,Z74,Z75)</f>
        <v>0</v>
      </c>
      <c r="R76" s="125"/>
      <c r="S76" s="125"/>
      <c r="T76" s="125"/>
      <c r="U76" s="125"/>
      <c r="V76" s="125"/>
      <c r="W76" s="125"/>
      <c r="X76" s="125"/>
      <c r="Y76" s="125"/>
      <c r="Z76" s="126"/>
    </row>
  </sheetData>
  <sheetProtection/>
  <mergeCells count="77">
    <mergeCell ref="Q64:Z64"/>
    <mergeCell ref="Q68:Z68"/>
    <mergeCell ref="Q72:Z72"/>
    <mergeCell ref="Q76:Z76"/>
    <mergeCell ref="Q40:Z40"/>
    <mergeCell ref="Q44:Z44"/>
    <mergeCell ref="Q48:Z48"/>
    <mergeCell ref="Q52:Z52"/>
    <mergeCell ref="Q56:Z56"/>
    <mergeCell ref="Q60:Z60"/>
    <mergeCell ref="Q16:Z16"/>
    <mergeCell ref="Q20:Z20"/>
    <mergeCell ref="Q24:Z24"/>
    <mergeCell ref="Q28:Z28"/>
    <mergeCell ref="Q32:Z32"/>
    <mergeCell ref="Q36:Z36"/>
    <mergeCell ref="W4:W9"/>
    <mergeCell ref="X4:X9"/>
    <mergeCell ref="Y4:Z10"/>
    <mergeCell ref="Q11:X11"/>
    <mergeCell ref="Y11:Y12"/>
    <mergeCell ref="Z11:Z12"/>
    <mergeCell ref="F72:O72"/>
    <mergeCell ref="A73:E75"/>
    <mergeCell ref="F76:O76"/>
    <mergeCell ref="Q1:Z3"/>
    <mergeCell ref="Q4:Q9"/>
    <mergeCell ref="R4:R9"/>
    <mergeCell ref="S4:S9"/>
    <mergeCell ref="T4:T9"/>
    <mergeCell ref="U4:U9"/>
    <mergeCell ref="V4:V9"/>
    <mergeCell ref="A53:E55"/>
    <mergeCell ref="F56:O56"/>
    <mergeCell ref="A61:E63"/>
    <mergeCell ref="F64:O64"/>
    <mergeCell ref="A41:E43"/>
    <mergeCell ref="A69:E71"/>
    <mergeCell ref="F48:O48"/>
    <mergeCell ref="F52:O52"/>
    <mergeCell ref="A45:E47"/>
    <mergeCell ref="A49:E51"/>
    <mergeCell ref="A29:E31"/>
    <mergeCell ref="A37:E39"/>
    <mergeCell ref="A33:E35"/>
    <mergeCell ref="A25:E27"/>
    <mergeCell ref="F28:O28"/>
    <mergeCell ref="F32:O32"/>
    <mergeCell ref="F36:O36"/>
    <mergeCell ref="F40:O40"/>
    <mergeCell ref="F44:O44"/>
    <mergeCell ref="F16:O16"/>
    <mergeCell ref="F11:M11"/>
    <mergeCell ref="I4:I9"/>
    <mergeCell ref="A17:E19"/>
    <mergeCell ref="F20:O20"/>
    <mergeCell ref="F24:O24"/>
    <mergeCell ref="A21:E23"/>
    <mergeCell ref="J4:J9"/>
    <mergeCell ref="L4:L9"/>
    <mergeCell ref="M4:M9"/>
    <mergeCell ref="K4:K9"/>
    <mergeCell ref="A11:E11"/>
    <mergeCell ref="F4:F9"/>
    <mergeCell ref="G4:G9"/>
    <mergeCell ref="A10:E10"/>
    <mergeCell ref="A4:E9"/>
    <mergeCell ref="A65:E67"/>
    <mergeCell ref="F68:O68"/>
    <mergeCell ref="A57:E59"/>
    <mergeCell ref="F60:O60"/>
    <mergeCell ref="F1:O3"/>
    <mergeCell ref="N4:O10"/>
    <mergeCell ref="N11:N12"/>
    <mergeCell ref="O11:O12"/>
    <mergeCell ref="A13:E15"/>
    <mergeCell ref="H4:H9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4"/>
  <sheetViews>
    <sheetView zoomScale="97" zoomScaleNormal="97" zoomScalePageLayoutView="0" workbookViewId="0" topLeftCell="A20">
      <selection activeCell="U47" sqref="U47"/>
    </sheetView>
  </sheetViews>
  <sheetFormatPr defaultColWidth="11.421875" defaultRowHeight="12.75" outlineLevelCol="1"/>
  <cols>
    <col min="1" max="1" width="6.00390625" style="0" customWidth="1"/>
    <col min="2" max="2" width="5.8515625" style="0" customWidth="1"/>
    <col min="3" max="3" width="7.7109375" style="0" bestFit="1" customWidth="1"/>
    <col min="4" max="4" width="6.28125" style="0" customWidth="1"/>
    <col min="5" max="6" width="7.7109375" style="0" bestFit="1" customWidth="1"/>
    <col min="7" max="17" width="2.7109375" style="0" customWidth="1" outlineLevel="1"/>
    <col min="18" max="18" width="5.8515625" style="0" customWidth="1" outlineLevel="1"/>
    <col min="19" max="19" width="6.57421875" style="0" customWidth="1" outlineLevel="1"/>
    <col min="21" max="31" width="2.7109375" style="0" customWidth="1" outlineLevel="1"/>
    <col min="32" max="32" width="5.8515625" style="0" customWidth="1" outlineLevel="1"/>
    <col min="33" max="33" width="6.57421875" style="0" customWidth="1" outlineLevel="1"/>
  </cols>
  <sheetData>
    <row r="1" spans="7:33" ht="12.75" customHeight="1">
      <c r="G1" s="127" t="s">
        <v>22</v>
      </c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69"/>
      <c r="U1" s="127" t="s">
        <v>22</v>
      </c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69"/>
    </row>
    <row r="2" spans="7:33" ht="12.75">
      <c r="G2" s="130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69"/>
      <c r="U2" s="130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69"/>
    </row>
    <row r="3" spans="7:33" ht="12.75">
      <c r="G3" s="130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69"/>
      <c r="U3" s="130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69"/>
    </row>
    <row r="4" spans="1:33" ht="40.5" customHeight="1">
      <c r="A4" s="170" t="s">
        <v>21</v>
      </c>
      <c r="B4" s="151" t="s">
        <v>11</v>
      </c>
      <c r="C4" s="151"/>
      <c r="D4" s="151"/>
      <c r="E4" s="151"/>
      <c r="F4" s="151"/>
      <c r="G4" s="146" t="s">
        <v>71</v>
      </c>
      <c r="H4" s="146" t="s">
        <v>72</v>
      </c>
      <c r="I4" s="146" t="s">
        <v>73</v>
      </c>
      <c r="J4" s="146" t="s">
        <v>74</v>
      </c>
      <c r="K4" s="146" t="s">
        <v>75</v>
      </c>
      <c r="L4" s="146" t="s">
        <v>76</v>
      </c>
      <c r="M4" s="146" t="s">
        <v>77</v>
      </c>
      <c r="N4" s="146" t="s">
        <v>78</v>
      </c>
      <c r="O4" s="146" t="s">
        <v>79</v>
      </c>
      <c r="P4" s="146" t="s">
        <v>80</v>
      </c>
      <c r="Q4" s="146" t="s">
        <v>81</v>
      </c>
      <c r="R4" s="131">
        <f>SUM(G10:N10)</f>
        <v>30</v>
      </c>
      <c r="S4" s="132"/>
      <c r="U4" s="146" t="s">
        <v>71</v>
      </c>
      <c r="V4" s="146" t="s">
        <v>72</v>
      </c>
      <c r="W4" s="146" t="s">
        <v>73</v>
      </c>
      <c r="X4" s="146" t="s">
        <v>74</v>
      </c>
      <c r="Y4" s="146" t="s">
        <v>75</v>
      </c>
      <c r="Z4" s="146" t="s">
        <v>76</v>
      </c>
      <c r="AA4" s="146" t="s">
        <v>77</v>
      </c>
      <c r="AB4" s="146" t="s">
        <v>78</v>
      </c>
      <c r="AC4" s="146" t="s">
        <v>79</v>
      </c>
      <c r="AD4" s="146" t="s">
        <v>80</v>
      </c>
      <c r="AE4" s="146" t="s">
        <v>81</v>
      </c>
      <c r="AF4" s="131">
        <f>SUM(U10:AB10)</f>
        <v>30</v>
      </c>
      <c r="AG4" s="132"/>
    </row>
    <row r="5" spans="1:33" ht="12.75" customHeight="1">
      <c r="A5" s="171"/>
      <c r="B5" s="151"/>
      <c r="C5" s="151"/>
      <c r="D5" s="151"/>
      <c r="E5" s="151"/>
      <c r="F5" s="151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32"/>
      <c r="S5" s="132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32"/>
      <c r="AG5" s="132"/>
    </row>
    <row r="6" spans="1:33" ht="12.75" customHeight="1">
      <c r="A6" s="171"/>
      <c r="B6" s="151"/>
      <c r="C6" s="151"/>
      <c r="D6" s="151"/>
      <c r="E6" s="151"/>
      <c r="F6" s="151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32"/>
      <c r="S6" s="132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32"/>
      <c r="AG6" s="132"/>
    </row>
    <row r="7" spans="1:33" ht="12.75" customHeight="1">
      <c r="A7" s="171"/>
      <c r="B7" s="151"/>
      <c r="C7" s="151"/>
      <c r="D7" s="151"/>
      <c r="E7" s="151"/>
      <c r="F7" s="151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32"/>
      <c r="S7" s="132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32"/>
      <c r="AG7" s="132"/>
    </row>
    <row r="8" spans="1:33" ht="12.75" customHeight="1">
      <c r="A8" s="171"/>
      <c r="B8" s="151"/>
      <c r="C8" s="151"/>
      <c r="D8" s="151"/>
      <c r="E8" s="151"/>
      <c r="F8" s="151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32"/>
      <c r="S8" s="132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32"/>
      <c r="AG8" s="132"/>
    </row>
    <row r="9" spans="1:33" ht="12.75" customHeight="1">
      <c r="A9" s="171"/>
      <c r="B9" s="151"/>
      <c r="C9" s="151"/>
      <c r="D9" s="151"/>
      <c r="E9" s="151"/>
      <c r="F9" s="151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32"/>
      <c r="S9" s="132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32"/>
      <c r="AG9" s="132"/>
    </row>
    <row r="10" spans="1:33" ht="12.75" customHeight="1">
      <c r="A10" s="171"/>
      <c r="B10" s="150" t="s">
        <v>12</v>
      </c>
      <c r="C10" s="150"/>
      <c r="D10" s="150"/>
      <c r="E10" s="150"/>
      <c r="F10" s="150"/>
      <c r="G10">
        <v>3</v>
      </c>
      <c r="H10">
        <v>4</v>
      </c>
      <c r="I10">
        <v>5</v>
      </c>
      <c r="J10">
        <v>3</v>
      </c>
      <c r="K10">
        <v>5</v>
      </c>
      <c r="L10">
        <v>3</v>
      </c>
      <c r="M10">
        <v>3</v>
      </c>
      <c r="N10">
        <v>4</v>
      </c>
      <c r="O10">
        <v>6</v>
      </c>
      <c r="P10">
        <v>2</v>
      </c>
      <c r="Q10">
        <v>4</v>
      </c>
      <c r="R10" s="132"/>
      <c r="S10" s="132"/>
      <c r="U10">
        <v>3</v>
      </c>
      <c r="V10">
        <v>4</v>
      </c>
      <c r="W10">
        <v>5</v>
      </c>
      <c r="X10">
        <v>3</v>
      </c>
      <c r="Y10">
        <v>5</v>
      </c>
      <c r="Z10">
        <v>3</v>
      </c>
      <c r="AA10">
        <v>3</v>
      </c>
      <c r="AB10">
        <v>4</v>
      </c>
      <c r="AC10">
        <v>6</v>
      </c>
      <c r="AD10">
        <v>2</v>
      </c>
      <c r="AE10">
        <v>4</v>
      </c>
      <c r="AF10" s="132"/>
      <c r="AG10" s="132"/>
    </row>
    <row r="11" spans="1:33" ht="12.75" customHeight="1">
      <c r="A11" s="171"/>
      <c r="B11" s="148" t="s">
        <v>13</v>
      </c>
      <c r="C11" s="148"/>
      <c r="D11" s="148"/>
      <c r="E11" s="148"/>
      <c r="F11" s="149"/>
      <c r="G11" s="152" t="s">
        <v>14</v>
      </c>
      <c r="H11" s="153"/>
      <c r="I11" s="153"/>
      <c r="J11" s="153"/>
      <c r="K11" s="153"/>
      <c r="L11" s="153"/>
      <c r="M11" s="153"/>
      <c r="N11" s="153"/>
      <c r="O11" s="29"/>
      <c r="P11" s="29"/>
      <c r="Q11" s="29"/>
      <c r="R11" s="133" t="s">
        <v>15</v>
      </c>
      <c r="S11" s="135" t="s">
        <v>35</v>
      </c>
      <c r="U11" s="152" t="s">
        <v>14</v>
      </c>
      <c r="V11" s="153"/>
      <c r="W11" s="153"/>
      <c r="X11" s="153"/>
      <c r="Y11" s="153"/>
      <c r="Z11" s="153"/>
      <c r="AA11" s="153"/>
      <c r="AB11" s="153"/>
      <c r="AC11" s="29"/>
      <c r="AD11" s="29"/>
      <c r="AE11" s="29"/>
      <c r="AF11" s="133" t="s">
        <v>15</v>
      </c>
      <c r="AG11" s="135" t="s">
        <v>35</v>
      </c>
    </row>
    <row r="12" spans="1:33" ht="13.5" customHeight="1" thickBot="1">
      <c r="A12" s="172"/>
      <c r="B12" s="14" t="s">
        <v>16</v>
      </c>
      <c r="C12" s="14" t="s">
        <v>17</v>
      </c>
      <c r="D12" s="14" t="s">
        <v>18</v>
      </c>
      <c r="E12" s="14" t="s">
        <v>19</v>
      </c>
      <c r="F12" s="14" t="s">
        <v>20</v>
      </c>
      <c r="G12" s="9">
        <v>1</v>
      </c>
      <c r="H12" s="10">
        <v>2</v>
      </c>
      <c r="I12" s="10">
        <v>3</v>
      </c>
      <c r="J12" s="11">
        <v>4</v>
      </c>
      <c r="K12" s="9">
        <v>5</v>
      </c>
      <c r="L12" s="10">
        <v>6</v>
      </c>
      <c r="M12" s="10">
        <v>7</v>
      </c>
      <c r="N12" s="11">
        <v>8</v>
      </c>
      <c r="O12" s="10">
        <v>6</v>
      </c>
      <c r="P12" s="10">
        <v>7</v>
      </c>
      <c r="Q12" s="11">
        <v>8</v>
      </c>
      <c r="R12" s="134"/>
      <c r="S12" s="136"/>
      <c r="U12" s="9">
        <v>1</v>
      </c>
      <c r="V12" s="10">
        <v>2</v>
      </c>
      <c r="W12" s="10">
        <v>3</v>
      </c>
      <c r="X12" s="11">
        <v>4</v>
      </c>
      <c r="Y12" s="9">
        <v>5</v>
      </c>
      <c r="Z12" s="10">
        <v>6</v>
      </c>
      <c r="AA12" s="10">
        <v>7</v>
      </c>
      <c r="AB12" s="11">
        <v>8</v>
      </c>
      <c r="AC12" s="10">
        <v>6</v>
      </c>
      <c r="AD12" s="10">
        <v>7</v>
      </c>
      <c r="AE12" s="11">
        <v>8</v>
      </c>
      <c r="AF12" s="134"/>
      <c r="AG12" s="136"/>
    </row>
    <row r="13" spans="1:33" ht="14.25" customHeight="1">
      <c r="A13" s="166">
        <f>Clasifficación!A27</f>
        <v>15</v>
      </c>
      <c r="B13" s="157" t="s">
        <v>45</v>
      </c>
      <c r="C13" s="116"/>
      <c r="D13" s="116"/>
      <c r="E13" s="116"/>
      <c r="F13" s="117"/>
      <c r="G13" s="12">
        <v>5</v>
      </c>
      <c r="H13" s="13">
        <v>4</v>
      </c>
      <c r="I13" s="13">
        <v>3</v>
      </c>
      <c r="J13" s="13">
        <v>3</v>
      </c>
      <c r="K13" s="13">
        <v>5</v>
      </c>
      <c r="L13" s="13">
        <v>4</v>
      </c>
      <c r="M13" s="13">
        <v>4</v>
      </c>
      <c r="N13" s="13">
        <v>5</v>
      </c>
      <c r="O13" s="13">
        <v>2</v>
      </c>
      <c r="P13" s="13">
        <v>6</v>
      </c>
      <c r="Q13" s="13">
        <v>5</v>
      </c>
      <c r="R13" s="37">
        <f>G13*G$10+H13*H$10+I13*I$10+J13*J$10+K13*K$10+L13*L$10+M13*M$10+N13*N$10+O13*O$10+P13*P$10+Q13*Q$10</f>
        <v>168</v>
      </c>
      <c r="S13" s="38">
        <f>R13*1000/(MAX(R$13,R$17,R$25,R$29,R$33))</f>
        <v>691.358024691358</v>
      </c>
      <c r="U13" s="12">
        <v>5</v>
      </c>
      <c r="V13" s="13">
        <v>5</v>
      </c>
      <c r="W13" s="13">
        <v>5</v>
      </c>
      <c r="X13" s="13">
        <v>4</v>
      </c>
      <c r="Y13" s="13">
        <v>2</v>
      </c>
      <c r="Z13" s="13">
        <v>4</v>
      </c>
      <c r="AA13" s="13">
        <v>5</v>
      </c>
      <c r="AB13" s="13">
        <v>2</v>
      </c>
      <c r="AC13" s="13">
        <v>4</v>
      </c>
      <c r="AD13" s="13">
        <v>5</v>
      </c>
      <c r="AE13" s="13">
        <v>5</v>
      </c>
      <c r="AF13" s="37">
        <f>U13*U$10+V13*V$10+W13*W$10+X13*X$10+Y13*Y$10+Z13*Z$10+AA13*AA$10+AB13*AB$10+AC13*AC$10+AD13*AD$10+AE13*AE$10</f>
        <v>171</v>
      </c>
      <c r="AG13" s="38">
        <f>AF13*1000/(MAX(AF$13,AF$17,AF$25,AF$29,AF$33))</f>
        <v>730.7692307692307</v>
      </c>
    </row>
    <row r="14" spans="1:33" ht="12.75" customHeight="1">
      <c r="A14" s="167"/>
      <c r="B14" s="118"/>
      <c r="C14" s="119"/>
      <c r="D14" s="119"/>
      <c r="E14" s="119"/>
      <c r="F14" s="120"/>
      <c r="G14" s="15">
        <v>5</v>
      </c>
      <c r="H14" s="16">
        <v>5</v>
      </c>
      <c r="I14" s="16">
        <v>5</v>
      </c>
      <c r="J14" s="16">
        <v>4</v>
      </c>
      <c r="K14" s="16">
        <v>4</v>
      </c>
      <c r="L14" s="16">
        <v>4</v>
      </c>
      <c r="M14" s="16">
        <v>5</v>
      </c>
      <c r="N14" s="16">
        <v>4</v>
      </c>
      <c r="O14" s="16">
        <v>7</v>
      </c>
      <c r="P14" s="16">
        <v>5</v>
      </c>
      <c r="Q14" s="16">
        <v>6</v>
      </c>
      <c r="R14" s="39">
        <f>G14*G$10+H14*H$10+I14*I$10+J14*J$10+K14*K$10+L14*L$10+M14*M$10+N14*N$10+O14*O$10+P14*P$10+Q14*Q$10</f>
        <v>211</v>
      </c>
      <c r="S14" s="40">
        <f>R14*1000/(MAX(R$14,R$18,R$26,R$30,R$34))</f>
        <v>837.3015873015873</v>
      </c>
      <c r="U14" s="15">
        <v>4</v>
      </c>
      <c r="V14" s="16">
        <v>4</v>
      </c>
      <c r="W14" s="16">
        <v>5</v>
      </c>
      <c r="X14" s="16">
        <v>5</v>
      </c>
      <c r="Y14" s="16">
        <v>6</v>
      </c>
      <c r="Z14" s="16">
        <v>5</v>
      </c>
      <c r="AA14" s="16">
        <v>4</v>
      </c>
      <c r="AB14" s="16">
        <v>4</v>
      </c>
      <c r="AC14" s="16">
        <v>5</v>
      </c>
      <c r="AD14" s="16">
        <v>6</v>
      </c>
      <c r="AE14" s="16">
        <v>6</v>
      </c>
      <c r="AF14" s="39">
        <f>U14*U$10+V14*V$10+W14*W$10+X14*X$10+Y14*Y$10+Z14*Z$10+AA14*AA$10+AB14*AB$10+AC14*AC$10+AD14*AD$10+AE14*AE$10</f>
        <v>207</v>
      </c>
      <c r="AG14" s="40">
        <f>AF14*1000/(MAX(AF$14,AF$18,AF$26,AF$30,AF$34))</f>
        <v>1000</v>
      </c>
    </row>
    <row r="15" spans="1:33" ht="12.75" customHeight="1" thickBot="1">
      <c r="A15" s="167"/>
      <c r="B15" s="121"/>
      <c r="C15" s="122"/>
      <c r="D15" s="122"/>
      <c r="E15" s="122"/>
      <c r="F15" s="123"/>
      <c r="G15" s="15">
        <v>4</v>
      </c>
      <c r="H15" s="16">
        <v>5</v>
      </c>
      <c r="I15" s="16">
        <v>1</v>
      </c>
      <c r="J15" s="16">
        <v>4</v>
      </c>
      <c r="K15" s="16">
        <v>6</v>
      </c>
      <c r="L15" s="16">
        <v>4</v>
      </c>
      <c r="M15" s="16">
        <v>4</v>
      </c>
      <c r="N15" s="16">
        <v>6</v>
      </c>
      <c r="O15" s="16">
        <v>6</v>
      </c>
      <c r="P15" s="16">
        <v>6</v>
      </c>
      <c r="Q15" s="16">
        <v>6</v>
      </c>
      <c r="R15" s="39">
        <f>G15*G$10+H15*H$10+I15*I$10+J15*J$10+K15*K$10+L15*L$10+M15*M$10+N15*N$10+O15*O$10+P15*P$10+Q15*Q$10</f>
        <v>199</v>
      </c>
      <c r="S15" s="40">
        <f>R15*1000/(MAX(R$15,R$19,R$27,R$31,R$35))</f>
        <v>796</v>
      </c>
      <c r="U15" s="15">
        <v>6</v>
      </c>
      <c r="V15" s="16">
        <v>7</v>
      </c>
      <c r="W15" s="16">
        <v>4</v>
      </c>
      <c r="X15" s="16">
        <v>6</v>
      </c>
      <c r="Y15" s="16">
        <v>6</v>
      </c>
      <c r="Z15" s="16">
        <v>7</v>
      </c>
      <c r="AA15" s="16">
        <v>6</v>
      </c>
      <c r="AB15" s="16">
        <v>6</v>
      </c>
      <c r="AC15" s="16">
        <v>7</v>
      </c>
      <c r="AD15" s="16">
        <v>0</v>
      </c>
      <c r="AE15" s="16">
        <v>6</v>
      </c>
      <c r="AF15" s="39">
        <f>U15*U$10+V15*V$10+W15*W$10+X15*X$10+Y15*Y$10+Z15*Z$10+AA15*AA$10+AB15*AB$10+AC15*AC$10+AD15*AD$10+AE15*AE$10</f>
        <v>243</v>
      </c>
      <c r="AG15" s="40">
        <f>AF15*1000/(MAX(AF$15,AF$19,AF$27,AF$31,AF$35))</f>
        <v>896.6789667896679</v>
      </c>
    </row>
    <row r="16" spans="1:33" ht="12.75" customHeight="1" thickBot="1">
      <c r="A16" s="168"/>
      <c r="B16" s="17">
        <f>G16</f>
        <v>1633.3015873015875</v>
      </c>
      <c r="C16" s="45" t="e">
        <f>#REF!</f>
        <v>#REF!</v>
      </c>
      <c r="D16" s="46" t="e">
        <f>#REF!</f>
        <v>#REF!</v>
      </c>
      <c r="E16" s="64" t="e">
        <f>#REF!</f>
        <v>#REF!</v>
      </c>
      <c r="F16" s="67" t="e">
        <f>#REF!</f>
        <v>#REF!</v>
      </c>
      <c r="G16" s="124">
        <f>S13+S14+S15-MIN(S13,S14,S15)</f>
        <v>1633.3015873015875</v>
      </c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6"/>
      <c r="U16" s="124">
        <f>AG13+AG14+AG15-MIN(AG13,AG14,AG15)</f>
        <v>1896.678966789668</v>
      </c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6"/>
    </row>
    <row r="17" spans="1:33" ht="14.25" customHeight="1">
      <c r="A17" s="166">
        <f>Clasifficación!A20</f>
        <v>9</v>
      </c>
      <c r="B17" s="115" t="str">
        <f>Clasifficación!B20</f>
        <v>Francisco Sánchez</v>
      </c>
      <c r="C17" s="116"/>
      <c r="D17" s="116"/>
      <c r="E17" s="116"/>
      <c r="F17" s="117"/>
      <c r="G17" s="12">
        <v>6</v>
      </c>
      <c r="H17" s="13">
        <v>5</v>
      </c>
      <c r="I17" s="13">
        <v>5</v>
      </c>
      <c r="J17" s="13">
        <v>6</v>
      </c>
      <c r="K17" s="13">
        <v>6</v>
      </c>
      <c r="L17" s="13">
        <v>6</v>
      </c>
      <c r="M17" s="13">
        <v>4</v>
      </c>
      <c r="N17" s="13">
        <v>6</v>
      </c>
      <c r="O17" s="13">
        <v>7</v>
      </c>
      <c r="P17" s="13">
        <v>6</v>
      </c>
      <c r="Q17" s="13">
        <v>6</v>
      </c>
      <c r="R17" s="37">
        <f>G17*G$10+H17*H$10+I17*I$10+J17*J$10+K17*K$10+L17*L$10+M17*M$10+N17*N$10+O17*O$10+P17*P$10+Q17*Q$10</f>
        <v>243</v>
      </c>
      <c r="S17" s="38">
        <f>R17*1000/(MAX(R$13,R$17,R$25,R$29,R$33))</f>
        <v>1000</v>
      </c>
      <c r="U17" s="12">
        <v>0</v>
      </c>
      <c r="V17" s="13">
        <v>4</v>
      </c>
      <c r="W17" s="13">
        <v>4</v>
      </c>
      <c r="X17" s="13">
        <v>5</v>
      </c>
      <c r="Y17" s="13">
        <v>5</v>
      </c>
      <c r="Z17" s="13">
        <v>5</v>
      </c>
      <c r="AA17" s="13">
        <v>4</v>
      </c>
      <c r="AB17" s="13">
        <v>6</v>
      </c>
      <c r="AC17" s="13">
        <v>3</v>
      </c>
      <c r="AD17" s="13">
        <v>6</v>
      </c>
      <c r="AE17" s="13">
        <v>6</v>
      </c>
      <c r="AF17" s="37">
        <f>U17*U$10+V17*V$10+W17*W$10+X17*X$10+Y17*Y$10+Z17*Z$10+AA17*AA$10+AB17*AB$10+AC17*AC$10+AD17*AD$10+AE17*AE$10</f>
        <v>181</v>
      </c>
      <c r="AG17" s="38">
        <f>AF17*1000/(MAX(AF$13,AF$17,AF$25,AF$29,AF$33))</f>
        <v>773.5042735042736</v>
      </c>
    </row>
    <row r="18" spans="1:33" ht="12.75" customHeight="1">
      <c r="A18" s="167"/>
      <c r="B18" s="118"/>
      <c r="C18" s="119"/>
      <c r="D18" s="119"/>
      <c r="E18" s="119"/>
      <c r="F18" s="120"/>
      <c r="G18" s="15">
        <v>6</v>
      </c>
      <c r="H18" s="16">
        <v>7</v>
      </c>
      <c r="I18" s="16">
        <v>5</v>
      </c>
      <c r="J18" s="16">
        <v>5</v>
      </c>
      <c r="K18" s="16">
        <v>6</v>
      </c>
      <c r="L18" s="16">
        <v>6</v>
      </c>
      <c r="M18" s="16">
        <v>6</v>
      </c>
      <c r="N18" s="16">
        <v>7</v>
      </c>
      <c r="O18" s="16">
        <v>5</v>
      </c>
      <c r="P18" s="16">
        <v>7</v>
      </c>
      <c r="Q18" s="16">
        <v>7</v>
      </c>
      <c r="R18" s="39">
        <f>G18*G$10+H18*H$10+I18*I$10+J18*J$10+K18*K$10+L18*L$10+M18*M$10+N18*N$10+O18*O$10+P18*P$10+Q18*Q$10</f>
        <v>252</v>
      </c>
      <c r="S18" s="40">
        <f>R18*1000/(MAX(R$14,R$18,R$26,R$30,R$34))</f>
        <v>1000</v>
      </c>
      <c r="U18" s="15">
        <v>4</v>
      </c>
      <c r="V18" s="16">
        <v>0</v>
      </c>
      <c r="W18" s="16">
        <v>5</v>
      </c>
      <c r="X18" s="16">
        <v>5</v>
      </c>
      <c r="Y18" s="16">
        <v>6</v>
      </c>
      <c r="Z18" s="16">
        <v>5</v>
      </c>
      <c r="AA18" s="16">
        <v>4</v>
      </c>
      <c r="AB18" s="16">
        <v>5</v>
      </c>
      <c r="AC18" s="16">
        <v>6</v>
      </c>
      <c r="AD18" s="16">
        <v>7</v>
      </c>
      <c r="AE18" s="16">
        <v>6</v>
      </c>
      <c r="AF18" s="39">
        <f>U18*U$10+V18*V$10+W18*W$10+X18*X$10+Y18*Y$10+Z18*Z$10+AA18*AA$10+AB18*AB$10+AC18*AC$10+AD18*AD$10+AE18*AE$10</f>
        <v>203</v>
      </c>
      <c r="AG18" s="40">
        <f>AF18*1000/(MAX(AF$14,AF$18,AF$26,AF$30,AF$34))</f>
        <v>980.6763285024155</v>
      </c>
    </row>
    <row r="19" spans="1:33" ht="12.75" customHeight="1" thickBot="1">
      <c r="A19" s="167"/>
      <c r="B19" s="121"/>
      <c r="C19" s="122"/>
      <c r="D19" s="122"/>
      <c r="E19" s="122"/>
      <c r="F19" s="123"/>
      <c r="G19" s="15">
        <v>7</v>
      </c>
      <c r="H19" s="16">
        <v>6</v>
      </c>
      <c r="I19" s="16">
        <v>6</v>
      </c>
      <c r="J19" s="16">
        <v>5</v>
      </c>
      <c r="K19" s="16">
        <v>7</v>
      </c>
      <c r="L19" s="16">
        <v>6</v>
      </c>
      <c r="M19" s="16">
        <v>5</v>
      </c>
      <c r="N19" s="16">
        <v>6</v>
      </c>
      <c r="O19" s="16">
        <v>6</v>
      </c>
      <c r="P19" s="16">
        <v>6</v>
      </c>
      <c r="Q19" s="16">
        <v>5</v>
      </c>
      <c r="R19" s="39">
        <f>G19*G$10+H19*H$10+I19*I$10+J19*J$10+K19*K$10+L19*L$10+M19*M$10+N19*N$10+O19*O$10+P19*P$10+Q19*Q$10</f>
        <v>250</v>
      </c>
      <c r="S19" s="40">
        <f>R19*1000/(MAX(R$15,R$19,R$27,R$31,R$35))</f>
        <v>1000</v>
      </c>
      <c r="U19" s="15">
        <v>6</v>
      </c>
      <c r="V19" s="16">
        <v>6</v>
      </c>
      <c r="W19" s="16">
        <v>5</v>
      </c>
      <c r="X19" s="16">
        <v>6</v>
      </c>
      <c r="Y19" s="16">
        <v>6</v>
      </c>
      <c r="Z19" s="16">
        <v>6</v>
      </c>
      <c r="AA19" s="16">
        <v>6</v>
      </c>
      <c r="AB19" s="16">
        <v>7</v>
      </c>
      <c r="AC19" s="16">
        <v>5</v>
      </c>
      <c r="AD19" s="16">
        <v>6</v>
      </c>
      <c r="AE19" s="16">
        <v>6</v>
      </c>
      <c r="AF19" s="39">
        <f>U19*U$10+V19*V$10+W19*W$10+X19*X$10+Y19*Y$10+Z19*Z$10+AA19*AA$10+AB19*AB$10+AC19*AC$10+AD19*AD$10+AE19*AE$10</f>
        <v>245</v>
      </c>
      <c r="AG19" s="40">
        <f>AF19*1000/(MAX(AF$15,AF$19,AF$27,AF$31,AF$35))</f>
        <v>904.0590405904059</v>
      </c>
    </row>
    <row r="20" spans="1:33" ht="12.75" customHeight="1" thickBot="1">
      <c r="A20" s="168"/>
      <c r="B20" s="17">
        <f>G20</f>
        <v>2000</v>
      </c>
      <c r="C20" s="45" t="e">
        <f>#REF!</f>
        <v>#REF!</v>
      </c>
      <c r="D20" s="19" t="e">
        <f>#REF!</f>
        <v>#REF!</v>
      </c>
      <c r="E20" s="20" t="e">
        <f>#REF!</f>
        <v>#REF!</v>
      </c>
      <c r="F20" s="21" t="e">
        <f>#REF!</f>
        <v>#REF!</v>
      </c>
      <c r="G20" s="124">
        <f>S17+S18+S19-MIN(S17,S18,S19)</f>
        <v>2000</v>
      </c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6"/>
      <c r="U20" s="124">
        <f>AG17+AG18+AG19-MIN(AG17,AG18,AG19)</f>
        <v>1884.7353690928212</v>
      </c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6"/>
    </row>
    <row r="21" spans="1:33" ht="14.25" customHeight="1">
      <c r="A21" s="166" t="e">
        <f>Clasifficación!#REF!</f>
        <v>#REF!</v>
      </c>
      <c r="B21" s="157" t="s">
        <v>111</v>
      </c>
      <c r="C21" s="116"/>
      <c r="D21" s="116"/>
      <c r="E21" s="116"/>
      <c r="F21" s="117"/>
      <c r="G21" s="12">
        <v>4</v>
      </c>
      <c r="H21" s="13">
        <v>3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37">
        <f>G21*G$10+H21*H$10+I21*I$10+J21*J$10+K21*K$10+L21*L$10+M21*M$10+N21*N$10+O21*O$10+P21*P$10+Q21*Q$10</f>
        <v>24</v>
      </c>
      <c r="S21" s="38">
        <f>R21*1000/(MAX(R$13,R$17,R$25,R$29,R$33))</f>
        <v>98.76543209876543</v>
      </c>
      <c r="U21" s="12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37">
        <f>U21*U$10+V21*V$10+W21*W$10+X21*X$10+Y21*Y$10+Z21*Z$10+AA21*AA$10+AB21*AB$10+AC21*AC$10+AD21*AD$10+AE21*AE$10</f>
        <v>0</v>
      </c>
      <c r="AG21" s="38">
        <f>AF21*1000/(MAX(AF$13,AF$17,AF$25,AF$29,AF$33))</f>
        <v>0</v>
      </c>
    </row>
    <row r="22" spans="1:33" ht="12.75" customHeight="1">
      <c r="A22" s="167"/>
      <c r="B22" s="118"/>
      <c r="C22" s="119"/>
      <c r="D22" s="119"/>
      <c r="E22" s="119"/>
      <c r="F22" s="120"/>
      <c r="G22" s="15">
        <v>2</v>
      </c>
      <c r="H22" s="16">
        <v>3</v>
      </c>
      <c r="I22" s="16">
        <v>3</v>
      </c>
      <c r="J22" s="16">
        <v>2</v>
      </c>
      <c r="K22" s="16">
        <v>4</v>
      </c>
      <c r="L22" s="16">
        <v>2</v>
      </c>
      <c r="M22" s="16">
        <v>2</v>
      </c>
      <c r="N22" s="16">
        <v>2</v>
      </c>
      <c r="O22" s="16">
        <v>4</v>
      </c>
      <c r="P22" s="16">
        <v>5</v>
      </c>
      <c r="Q22" s="16">
        <v>4</v>
      </c>
      <c r="R22" s="39">
        <f>G22*G$10+H22*H$10+I22*I$10+J22*J$10+K22*K$10+L22*L$10+M22*M$10+N22*N$10+O22*O$10+P22*P$10+Q22*Q$10</f>
        <v>129</v>
      </c>
      <c r="S22" s="40">
        <f>R22*1000/(MAX(R$14,R$18,R$26,R$30,R$34))</f>
        <v>511.9047619047619</v>
      </c>
      <c r="U22" s="15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39">
        <f>U22*U$10+V22*V$10+W22*W$10+X22*X$10+Y22*Y$10+Z22*Z$10+AA22*AA$10+AB22*AB$10+AC22*AC$10+AD22*AD$10+AE22*AE$10</f>
        <v>0</v>
      </c>
      <c r="AG22" s="40">
        <f>AF22*1000/(MAX(AF$14,AF$18,AF$26,AF$30,AF$34))</f>
        <v>0</v>
      </c>
    </row>
    <row r="23" spans="1:33" ht="12.75" customHeight="1" thickBot="1">
      <c r="A23" s="167"/>
      <c r="B23" s="121"/>
      <c r="C23" s="122"/>
      <c r="D23" s="122"/>
      <c r="E23" s="122"/>
      <c r="F23" s="123"/>
      <c r="G23" s="15">
        <v>4</v>
      </c>
      <c r="H23" s="16">
        <v>3</v>
      </c>
      <c r="I23" s="16">
        <v>4</v>
      </c>
      <c r="J23" s="16">
        <v>3</v>
      </c>
      <c r="K23" s="16">
        <v>5</v>
      </c>
      <c r="L23" s="16">
        <v>4</v>
      </c>
      <c r="M23" s="16">
        <v>2</v>
      </c>
      <c r="N23" s="16">
        <v>2</v>
      </c>
      <c r="O23" s="16">
        <v>2</v>
      </c>
      <c r="P23" s="16">
        <v>4</v>
      </c>
      <c r="Q23" s="16">
        <v>3</v>
      </c>
      <c r="R23" s="39">
        <f>G23*G$10+H23*H$10+I23*I$10+J23*J$10+K23*K$10+L23*L$10+M23*M$10+N23*N$10+O23*O$10+P23*P$10+Q23*Q$10</f>
        <v>136</v>
      </c>
      <c r="S23" s="40">
        <f>R23*1000/(MAX(R$15,R$19,R$27,R$31,R$35))</f>
        <v>544</v>
      </c>
      <c r="U23" s="15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39">
        <f>U23*U$10+V23*V$10+W23*W$10+X23*X$10+Y23*Y$10+Z23*Z$10+AA23*AA$10+AB23*AB$10+AC23*AC$10+AD23*AD$10+AE23*AE$10</f>
        <v>0</v>
      </c>
      <c r="AG23" s="40">
        <f>AF23*1000/(MAX(AF$15,AF$19,AF$27,AF$31,AF$35))</f>
        <v>0</v>
      </c>
    </row>
    <row r="24" spans="1:33" ht="12.75" customHeight="1" thickBot="1">
      <c r="A24" s="168"/>
      <c r="B24" s="17">
        <f>G24</f>
        <v>1055.904761904762</v>
      </c>
      <c r="C24" s="45" t="e">
        <f>#REF!</f>
        <v>#REF!</v>
      </c>
      <c r="D24" s="19" t="e">
        <f>#REF!</f>
        <v>#REF!</v>
      </c>
      <c r="E24" s="20" t="e">
        <f>#REF!</f>
        <v>#REF!</v>
      </c>
      <c r="F24" s="21" t="e">
        <f>#REF!</f>
        <v>#REF!</v>
      </c>
      <c r="G24" s="124">
        <f>S21+S22+S23-MIN(S21,S22,S23)</f>
        <v>1055.904761904762</v>
      </c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6"/>
      <c r="U24" s="124">
        <f>AG21+AG22+AG23-MIN(AG21,AG22,AG23)</f>
        <v>0</v>
      </c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6"/>
    </row>
    <row r="25" spans="1:33" ht="14.25" customHeight="1">
      <c r="A25" s="166">
        <f>Clasifficación!A22</f>
        <v>11</v>
      </c>
      <c r="B25" s="115" t="str">
        <f>Clasifficación!B22</f>
        <v>Benjamín Moreno</v>
      </c>
      <c r="C25" s="116"/>
      <c r="D25" s="116"/>
      <c r="E25" s="116"/>
      <c r="F25" s="117"/>
      <c r="G25" s="12">
        <v>5</v>
      </c>
      <c r="H25" s="13">
        <v>5</v>
      </c>
      <c r="I25" s="13">
        <v>5</v>
      </c>
      <c r="J25" s="13">
        <v>3</v>
      </c>
      <c r="K25" s="13">
        <v>4</v>
      </c>
      <c r="L25" s="13">
        <v>4</v>
      </c>
      <c r="M25" s="13">
        <v>5</v>
      </c>
      <c r="N25" s="13">
        <v>5</v>
      </c>
      <c r="O25" s="13">
        <v>6</v>
      </c>
      <c r="P25" s="13">
        <v>6</v>
      </c>
      <c r="Q25" s="13">
        <v>5</v>
      </c>
      <c r="R25" s="37">
        <f>G25*G$10+H25*H$10+I25*I$10+J25*J$10+K25*K$10+L25*L$10+M25*M$10+N25*N$10+O25*O$10+P25*P$10+Q25*Q$10</f>
        <v>204</v>
      </c>
      <c r="S25" s="38">
        <f>R25*1000/(MAX(R$13,R$17,R$25,R$29,R$33))</f>
        <v>839.5061728395061</v>
      </c>
      <c r="U25" s="12">
        <v>0</v>
      </c>
      <c r="V25" s="13">
        <v>3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37">
        <f>U25*U$10+V25*V$10+W25*W$10+X25*X$10+Y25*Y$10+Z25*Z$10+AA25*AA$10+AB25*AB$10+AC25*AC$10+AD25*AD$10+AE25*AE$10</f>
        <v>12</v>
      </c>
      <c r="AG25" s="38">
        <f>AF25*1000/(MAX(AF$13,AF$17,AF$25,AF$29,AF$33))</f>
        <v>51.282051282051285</v>
      </c>
    </row>
    <row r="26" spans="1:33" ht="12.75" customHeight="1">
      <c r="A26" s="167"/>
      <c r="B26" s="118"/>
      <c r="C26" s="119"/>
      <c r="D26" s="119"/>
      <c r="E26" s="119"/>
      <c r="F26" s="120"/>
      <c r="G26" s="15">
        <v>5</v>
      </c>
      <c r="H26" s="16">
        <v>6</v>
      </c>
      <c r="I26" s="16">
        <v>6</v>
      </c>
      <c r="J26" s="16">
        <v>4</v>
      </c>
      <c r="K26" s="16">
        <v>5</v>
      </c>
      <c r="L26" s="16">
        <v>5</v>
      </c>
      <c r="M26" s="16">
        <v>6</v>
      </c>
      <c r="N26" s="16">
        <v>4</v>
      </c>
      <c r="O26" s="16">
        <v>5</v>
      </c>
      <c r="P26" s="16">
        <v>6</v>
      </c>
      <c r="Q26" s="16">
        <v>6</v>
      </c>
      <c r="R26" s="39">
        <f>G26*G$10+H26*H$10+I26*I$10+J26*J$10+K26*K$10+L26*L$10+M26*M$10+N26*N$10+O26*O$10+P26*P$10+Q26*Q$10</f>
        <v>221</v>
      </c>
      <c r="S26" s="40">
        <f>R26*1000/(MAX(R$14,R$18,R$26,R$30,R$34))</f>
        <v>876.984126984127</v>
      </c>
      <c r="U26" s="15">
        <v>3</v>
      </c>
      <c r="V26" s="16">
        <v>2</v>
      </c>
      <c r="W26" s="16">
        <v>2</v>
      </c>
      <c r="X26" s="16">
        <v>4</v>
      </c>
      <c r="Y26" s="16">
        <v>0</v>
      </c>
      <c r="Z26" s="16">
        <v>2</v>
      </c>
      <c r="AA26" s="16">
        <v>3</v>
      </c>
      <c r="AB26" s="16">
        <v>3</v>
      </c>
      <c r="AC26" s="16">
        <v>2</v>
      </c>
      <c r="AD26" s="16">
        <v>3</v>
      </c>
      <c r="AE26" s="16">
        <v>3</v>
      </c>
      <c r="AF26" s="39">
        <f>U26*U$10+V26*V$10+W26*W$10+X26*X$10+Y26*Y$10+Z26*Z$10+AA26*AA$10+AB26*AB$10+AC26*AC$10+AD26*AD$10+AE26*AE$10</f>
        <v>96</v>
      </c>
      <c r="AG26" s="40">
        <f>AF26*1000/(MAX(AF$14,AF$18,AF$26,AF$30,AF$34))</f>
        <v>463.768115942029</v>
      </c>
    </row>
    <row r="27" spans="1:33" ht="12.75" customHeight="1" thickBot="1">
      <c r="A27" s="167"/>
      <c r="B27" s="121"/>
      <c r="C27" s="122"/>
      <c r="D27" s="122"/>
      <c r="E27" s="122"/>
      <c r="F27" s="123"/>
      <c r="G27" s="15">
        <v>5</v>
      </c>
      <c r="H27" s="16">
        <v>5</v>
      </c>
      <c r="I27" s="16">
        <v>6</v>
      </c>
      <c r="J27" s="16">
        <v>5</v>
      </c>
      <c r="K27" s="16">
        <v>5</v>
      </c>
      <c r="L27" s="16">
        <v>5</v>
      </c>
      <c r="M27" s="16">
        <v>6</v>
      </c>
      <c r="N27" s="16">
        <v>6</v>
      </c>
      <c r="O27" s="16">
        <v>4</v>
      </c>
      <c r="P27" s="16">
        <v>5</v>
      </c>
      <c r="Q27" s="16">
        <v>6</v>
      </c>
      <c r="R27" s="39">
        <f>G27*G$10+H27*H$10+I27*I$10+J27*J$10+K27*K$10+L27*L$10+M27*M$10+N27*N$10+O27*O$10+P27*P$10+Q27*Q$10</f>
        <v>220</v>
      </c>
      <c r="S27" s="40">
        <f>R27*1000/(MAX(R$15,R$19,R$27,R$31,R$35))</f>
        <v>880</v>
      </c>
      <c r="U27" s="15">
        <v>0</v>
      </c>
      <c r="V27" s="16">
        <v>3</v>
      </c>
      <c r="W27" s="16">
        <v>4</v>
      </c>
      <c r="X27" s="16">
        <v>5</v>
      </c>
      <c r="Y27" s="16">
        <v>0</v>
      </c>
      <c r="Z27" s="16">
        <v>3</v>
      </c>
      <c r="AA27" s="16">
        <v>4</v>
      </c>
      <c r="AB27" s="16">
        <v>4</v>
      </c>
      <c r="AC27" s="16">
        <v>3</v>
      </c>
      <c r="AD27" s="16">
        <v>4</v>
      </c>
      <c r="AE27" s="16">
        <v>0</v>
      </c>
      <c r="AF27" s="39">
        <f>U27*U$10+V27*V$10+W27*W$10+X27*X$10+Y27*Y$10+Z27*Z$10+AA27*AA$10+AB27*AB$10+AC27*AC$10+AD27*AD$10+AE27*AE$10</f>
        <v>110</v>
      </c>
      <c r="AG27" s="40">
        <f>AF27*1000/(MAX(AF$15,AF$19,AF$27,AF$31,AF$35))</f>
        <v>405.9040590405904</v>
      </c>
    </row>
    <row r="28" spans="1:33" ht="12.75" customHeight="1" thickBot="1">
      <c r="A28" s="168"/>
      <c r="B28" s="17">
        <f>G28</f>
        <v>1756.9841269841268</v>
      </c>
      <c r="C28" s="45" t="e">
        <f>#REF!</f>
        <v>#REF!</v>
      </c>
      <c r="D28" s="19" t="e">
        <f>#REF!</f>
        <v>#REF!</v>
      </c>
      <c r="E28" s="20" t="e">
        <f>#REF!</f>
        <v>#REF!</v>
      </c>
      <c r="F28" s="21" t="e">
        <f>#REF!</f>
        <v>#REF!</v>
      </c>
      <c r="G28" s="124">
        <f>S25+S26+S27-MIN(S25,S26,S27)</f>
        <v>1756.9841269841268</v>
      </c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6"/>
      <c r="U28" s="124">
        <f>AG25+AG26+AG27-MIN(AG25,AG26,AG27)</f>
        <v>869.6721749826195</v>
      </c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6"/>
    </row>
    <row r="29" spans="1:33" ht="14.25" customHeight="1">
      <c r="A29" s="166">
        <f>Clasifficación!A25</f>
        <v>14</v>
      </c>
      <c r="B29" s="157" t="s">
        <v>103</v>
      </c>
      <c r="C29" s="116"/>
      <c r="D29" s="116"/>
      <c r="E29" s="116"/>
      <c r="F29" s="117"/>
      <c r="G29" s="12">
        <v>4</v>
      </c>
      <c r="H29" s="13">
        <v>6</v>
      </c>
      <c r="I29" s="13">
        <v>5</v>
      </c>
      <c r="J29" s="13">
        <v>3</v>
      </c>
      <c r="K29" s="13">
        <v>6</v>
      </c>
      <c r="L29" s="13">
        <v>5</v>
      </c>
      <c r="M29" s="13">
        <v>3</v>
      </c>
      <c r="N29" s="13">
        <v>2</v>
      </c>
      <c r="O29" s="13">
        <v>3</v>
      </c>
      <c r="P29" s="13">
        <v>2</v>
      </c>
      <c r="Q29" s="13">
        <v>3</v>
      </c>
      <c r="R29" s="37">
        <f>G29*G$10+H29*H$10+I29*I$10+J29*J$10+K29*K$10+L29*L$10+M29*M$10+N29*N$10+O29*O$10+P29*P$10+Q29*Q$10</f>
        <v>166</v>
      </c>
      <c r="S29" s="38">
        <f>R29*1000/(MAX(R$13,R$17,R$25,R$29,R$33))</f>
        <v>683.1275720164609</v>
      </c>
      <c r="U29" s="12">
        <v>6</v>
      </c>
      <c r="V29" s="13">
        <v>5</v>
      </c>
      <c r="W29" s="13">
        <v>5</v>
      </c>
      <c r="X29" s="13">
        <v>5</v>
      </c>
      <c r="Y29" s="13">
        <v>6</v>
      </c>
      <c r="Z29" s="13">
        <v>6</v>
      </c>
      <c r="AA29" s="13">
        <v>4</v>
      </c>
      <c r="AB29" s="13">
        <v>6</v>
      </c>
      <c r="AC29" s="13">
        <v>6</v>
      </c>
      <c r="AD29" s="13">
        <v>6</v>
      </c>
      <c r="AE29" s="13">
        <v>6</v>
      </c>
      <c r="AF29" s="37">
        <f>U29*U$10+V29*V$10+W29*W$10+X29*X$10+Y29*Y$10+Z29*Z$10+AA29*AA$10+AB29*AB$10+AC29*AC$10+AD29*AD$10+AE29*AE$10</f>
        <v>234</v>
      </c>
      <c r="AG29" s="38">
        <f>AF29*1000/(MAX(AF$13,AF$17,AF$25,AF$29,AF$33))</f>
        <v>1000</v>
      </c>
    </row>
    <row r="30" spans="1:33" ht="12.75" customHeight="1">
      <c r="A30" s="167"/>
      <c r="B30" s="118"/>
      <c r="C30" s="119"/>
      <c r="D30" s="119"/>
      <c r="E30" s="119"/>
      <c r="F30" s="120"/>
      <c r="G30" s="15">
        <v>6</v>
      </c>
      <c r="H30" s="16">
        <v>5</v>
      </c>
      <c r="I30" s="16">
        <v>6</v>
      </c>
      <c r="J30" s="16">
        <v>0</v>
      </c>
      <c r="K30" s="16">
        <v>5</v>
      </c>
      <c r="L30" s="16">
        <v>5</v>
      </c>
      <c r="M30" s="16">
        <v>4</v>
      </c>
      <c r="N30" s="16">
        <v>5</v>
      </c>
      <c r="O30" s="16">
        <v>3</v>
      </c>
      <c r="P30" s="16">
        <v>6</v>
      </c>
      <c r="Q30" s="16">
        <v>5</v>
      </c>
      <c r="R30" s="39">
        <f>G30*G$10+H30*H$10+I30*I$10+J30*J$10+K30*K$10+L30*L$10+M30*M$10+N30*N$10+O30*O$10+P30*P$10+Q30*Q$10</f>
        <v>190</v>
      </c>
      <c r="S30" s="40">
        <f>R30*1000/(MAX(R$14,R$18,R$26,R$30,R$34))</f>
        <v>753.968253968254</v>
      </c>
      <c r="U30" s="15">
        <v>5</v>
      </c>
      <c r="V30" s="16">
        <v>5</v>
      </c>
      <c r="W30" s="16">
        <v>4</v>
      </c>
      <c r="X30" s="16">
        <v>5</v>
      </c>
      <c r="Y30" s="16">
        <v>6</v>
      </c>
      <c r="Z30" s="16">
        <v>6</v>
      </c>
      <c r="AA30" s="16">
        <v>5</v>
      </c>
      <c r="AB30" s="16">
        <v>4</v>
      </c>
      <c r="AC30" s="16">
        <v>4</v>
      </c>
      <c r="AD30" s="16">
        <v>6</v>
      </c>
      <c r="AE30" s="16">
        <v>4</v>
      </c>
      <c r="AF30" s="39">
        <f>U30*U$10+V30*V$10+W30*W$10+X30*X$10+Y30*Y$10+Z30*Z$10+AA30*AA$10+AB30*AB$10+AC30*AC$10+AD30*AD$10+AE30*AE$10</f>
        <v>201</v>
      </c>
      <c r="AG30" s="40">
        <f>AF30*1000/(MAX(AF$14,AF$18,AF$26,AF$30,AF$34))</f>
        <v>971.0144927536232</v>
      </c>
    </row>
    <row r="31" spans="1:33" ht="12.75" customHeight="1" thickBot="1">
      <c r="A31" s="167"/>
      <c r="B31" s="121"/>
      <c r="C31" s="122"/>
      <c r="D31" s="122"/>
      <c r="E31" s="122"/>
      <c r="F31" s="123"/>
      <c r="G31" s="15">
        <v>6</v>
      </c>
      <c r="H31" s="16">
        <v>7</v>
      </c>
      <c r="I31" s="16">
        <v>6</v>
      </c>
      <c r="J31" s="16">
        <v>6</v>
      </c>
      <c r="K31" s="16">
        <v>5</v>
      </c>
      <c r="L31" s="16">
        <v>6</v>
      </c>
      <c r="M31" s="16">
        <v>5</v>
      </c>
      <c r="N31" s="16">
        <v>3</v>
      </c>
      <c r="O31" s="16">
        <v>6</v>
      </c>
      <c r="P31" s="16">
        <v>7</v>
      </c>
      <c r="Q31" s="16">
        <v>6</v>
      </c>
      <c r="R31" s="39">
        <f>G31*G$10+H31*H$10+I31*I$10+J31*J$10+K31*K$10+L31*L$10+M31*M$10+N31*N$10+O31*O$10+P31*P$10+Q31*Q$10</f>
        <v>238</v>
      </c>
      <c r="S31" s="40">
        <f>R31*1000/(MAX(R$15,R$19,R$27,R$31,R$35))</f>
        <v>952</v>
      </c>
      <c r="U31" s="15">
        <v>7</v>
      </c>
      <c r="V31" s="16">
        <v>7</v>
      </c>
      <c r="W31" s="16">
        <v>6</v>
      </c>
      <c r="X31" s="16">
        <v>7</v>
      </c>
      <c r="Y31" s="16">
        <v>6</v>
      </c>
      <c r="Z31" s="16">
        <v>7</v>
      </c>
      <c r="AA31" s="16">
        <v>6</v>
      </c>
      <c r="AB31" s="16">
        <v>7</v>
      </c>
      <c r="AC31" s="16">
        <v>6</v>
      </c>
      <c r="AD31" s="16">
        <v>7</v>
      </c>
      <c r="AE31" s="16">
        <v>6</v>
      </c>
      <c r="AF31" s="39">
        <f>U31*U$10+V31*V$10+W31*W$10+X31*X$10+Y31*Y$10+Z31*Z$10+AA31*AA$10+AB31*AB$10+AC31*AC$10+AD31*AD$10+AE31*AE$10</f>
        <v>271</v>
      </c>
      <c r="AG31" s="40">
        <f>AF31*1000/(MAX(AF$15,AF$19,AF$27,AF$31,AF$35))</f>
        <v>1000</v>
      </c>
    </row>
    <row r="32" spans="1:33" ht="12.75" customHeight="1" thickBot="1">
      <c r="A32" s="168"/>
      <c r="B32" s="17">
        <f>G32</f>
        <v>1705.968253968254</v>
      </c>
      <c r="C32" s="45" t="e">
        <f>#REF!</f>
        <v>#REF!</v>
      </c>
      <c r="D32" s="19" t="e">
        <f>#REF!</f>
        <v>#REF!</v>
      </c>
      <c r="E32" s="20" t="e">
        <f>#REF!</f>
        <v>#REF!</v>
      </c>
      <c r="F32" s="21" t="e">
        <f>#REF!</f>
        <v>#REF!</v>
      </c>
      <c r="G32" s="124">
        <f>S29+S30+S31-MIN(S29,S30,S31)</f>
        <v>1705.968253968254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6"/>
      <c r="U32" s="124">
        <f>AG29+AG30+AG31-MIN(AG29,AG30,AG31)</f>
        <v>1999.9999999999998</v>
      </c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6"/>
    </row>
    <row r="33" spans="1:33" ht="14.25" customHeight="1">
      <c r="A33" s="166">
        <f>Clasifficación!A21</f>
        <v>10</v>
      </c>
      <c r="B33" s="115" t="str">
        <f>Clasifficación!B24</f>
        <v>Javier Beraza</v>
      </c>
      <c r="C33" s="116"/>
      <c r="D33" s="116"/>
      <c r="E33" s="116"/>
      <c r="F33" s="117"/>
      <c r="G33" s="12">
        <v>6</v>
      </c>
      <c r="H33" s="13">
        <v>5</v>
      </c>
      <c r="I33" s="13">
        <v>6</v>
      </c>
      <c r="J33" s="13">
        <v>3</v>
      </c>
      <c r="K33" s="13">
        <v>5</v>
      </c>
      <c r="L33" s="13">
        <v>6</v>
      </c>
      <c r="M33" s="13">
        <v>5</v>
      </c>
      <c r="N33" s="13">
        <v>5</v>
      </c>
      <c r="O33" s="13">
        <v>4</v>
      </c>
      <c r="P33" s="13">
        <v>6</v>
      </c>
      <c r="Q33" s="13">
        <v>5</v>
      </c>
      <c r="R33" s="37">
        <f>G33*G$10+H33*H$10+I33*I$10+J33*J$10+K33*K$10+L33*L$10+M33*M$10+N33*N$10+O33*O$10+P33*P$10+Q33*Q$10</f>
        <v>211</v>
      </c>
      <c r="S33" s="38">
        <f>R33*1000/(MAX(R$13,R$17,R$25,R$29,R$33))</f>
        <v>868.312757201646</v>
      </c>
      <c r="U33" s="12">
        <v>2</v>
      </c>
      <c r="V33" s="13">
        <v>0</v>
      </c>
      <c r="W33" s="13">
        <v>5</v>
      </c>
      <c r="X33" s="13">
        <v>4</v>
      </c>
      <c r="Y33" s="13">
        <v>4</v>
      </c>
      <c r="Z33" s="13">
        <v>2</v>
      </c>
      <c r="AA33" s="13">
        <v>3</v>
      </c>
      <c r="AB33" s="13">
        <v>6</v>
      </c>
      <c r="AC33" s="13">
        <v>2</v>
      </c>
      <c r="AD33" s="13">
        <v>5</v>
      </c>
      <c r="AE33" s="13">
        <v>4</v>
      </c>
      <c r="AF33" s="37">
        <f>U33*U$10+V33*V$10+W33*W$10+X33*X$10+Y33*Y$10+Z33*Z$10+AA33*AA$10+AB33*AB$10+AC33*AC$10+AD33*AD$10+AE33*AE$10</f>
        <v>140</v>
      </c>
      <c r="AG33" s="38">
        <f>AF33*1000/(MAX(AF$13,AF$17,AF$25,AF$29,AF$33))</f>
        <v>598.2905982905983</v>
      </c>
    </row>
    <row r="34" spans="1:33" ht="12.75" customHeight="1">
      <c r="A34" s="167"/>
      <c r="B34" s="118"/>
      <c r="C34" s="119"/>
      <c r="D34" s="119"/>
      <c r="E34" s="119"/>
      <c r="F34" s="120"/>
      <c r="G34" s="15">
        <v>4</v>
      </c>
      <c r="H34" s="16">
        <v>5</v>
      </c>
      <c r="I34" s="16">
        <v>5</v>
      </c>
      <c r="J34" s="16">
        <v>3</v>
      </c>
      <c r="K34" s="16">
        <v>4</v>
      </c>
      <c r="L34" s="16">
        <v>4</v>
      </c>
      <c r="M34" s="16">
        <v>5</v>
      </c>
      <c r="N34" s="16">
        <v>5</v>
      </c>
      <c r="O34" s="16">
        <v>4</v>
      </c>
      <c r="P34" s="16">
        <v>5</v>
      </c>
      <c r="Q34" s="16">
        <v>5</v>
      </c>
      <c r="R34" s="39">
        <f>G34*G$10+H34*H$10+I34*I$10+J34*J$10+K34*K$10+L34*L$10+M34*M$10+N34*N$10+O34*O$10+P34*P$10+Q34*Q$10</f>
        <v>187</v>
      </c>
      <c r="S34" s="40">
        <f>R34*1000/(MAX(R$14,R$18,R$26,R$30,R$34))</f>
        <v>742.063492063492</v>
      </c>
      <c r="U34" s="15">
        <v>3</v>
      </c>
      <c r="V34" s="16">
        <v>4</v>
      </c>
      <c r="W34" s="16">
        <v>0</v>
      </c>
      <c r="X34" s="16">
        <v>6</v>
      </c>
      <c r="Y34" s="16">
        <v>6</v>
      </c>
      <c r="Z34" s="16">
        <v>3</v>
      </c>
      <c r="AA34" s="16">
        <v>4</v>
      </c>
      <c r="AB34" s="16">
        <v>5</v>
      </c>
      <c r="AC34" s="16">
        <v>1</v>
      </c>
      <c r="AD34" s="16">
        <v>4</v>
      </c>
      <c r="AE34" s="16">
        <v>4</v>
      </c>
      <c r="AF34" s="39">
        <f>U34*U$10+V34*V$10+W34*W$10+X34*X$10+Y34*Y$10+Z34*Z$10+AA34*AA$10+AB34*AB$10+AC34*AC$10+AD34*AD$10+AE34*AE$10</f>
        <v>144</v>
      </c>
      <c r="AG34" s="40">
        <f>AF34*1000/(MAX(AF$14,AF$18,AF$26,AF$30,AF$34))</f>
        <v>695.6521739130435</v>
      </c>
    </row>
    <row r="35" spans="1:33" ht="12.75" customHeight="1" thickBot="1">
      <c r="A35" s="167"/>
      <c r="B35" s="121"/>
      <c r="C35" s="122"/>
      <c r="D35" s="122"/>
      <c r="E35" s="122"/>
      <c r="F35" s="123"/>
      <c r="G35" s="15">
        <v>5</v>
      </c>
      <c r="H35" s="16">
        <v>6</v>
      </c>
      <c r="I35" s="16">
        <v>5</v>
      </c>
      <c r="J35" s="16">
        <v>5</v>
      </c>
      <c r="K35" s="16">
        <v>6</v>
      </c>
      <c r="L35" s="16">
        <v>5</v>
      </c>
      <c r="M35" s="16">
        <v>5</v>
      </c>
      <c r="N35" s="16">
        <v>6</v>
      </c>
      <c r="O35" s="16">
        <v>4</v>
      </c>
      <c r="P35" s="16">
        <v>6</v>
      </c>
      <c r="Q35" s="16">
        <v>6</v>
      </c>
      <c r="R35" s="39">
        <f>G35*G$10+H35*H$10+I35*I$10+J35*J$10+K35*K$10+L35*L$10+M35*M$10+N35*N$10+O35*O$10+P35*P$10+Q35*Q$10</f>
        <v>223</v>
      </c>
      <c r="S35" s="40">
        <f>R35*1000/(MAX(R$15,R$19,R$27,R$31,R$35))</f>
        <v>892</v>
      </c>
      <c r="U35" s="15">
        <v>3</v>
      </c>
      <c r="V35" s="16">
        <v>1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39">
        <f>U35*U$10+V35*V$10+W35*W$10+X35*X$10+Y35*Y$10+Z35*Z$10+AA35*AA$10+AB35*AB$10+AC35*AC$10+AD35*AD$10+AE35*AE$10</f>
        <v>13</v>
      </c>
      <c r="AG35" s="40">
        <f>AF35*1000/(MAX(AF$15,AF$19,AF$27,AF$31,AF$35))</f>
        <v>47.97047970479705</v>
      </c>
    </row>
    <row r="36" spans="1:33" ht="12.75" customHeight="1" thickBot="1">
      <c r="A36" s="168"/>
      <c r="B36" s="17">
        <f>G36</f>
        <v>1760.312757201646</v>
      </c>
      <c r="C36" s="45" t="e">
        <f>#REF!</f>
        <v>#REF!</v>
      </c>
      <c r="D36" s="19" t="e">
        <f>#REF!</f>
        <v>#REF!</v>
      </c>
      <c r="E36" s="20" t="e">
        <f>#REF!</f>
        <v>#REF!</v>
      </c>
      <c r="F36" s="21" t="e">
        <f>#REF!</f>
        <v>#REF!</v>
      </c>
      <c r="G36" s="124">
        <f>S33+S34+S35-MIN(S33,S34,S35)</f>
        <v>1760.312757201646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6"/>
      <c r="U36" s="124">
        <f>AG33+AG34+AG35-MIN(AG33,AG34,AG35)</f>
        <v>1293.9427722036417</v>
      </c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6"/>
    </row>
    <row r="37" spans="1:33" ht="14.25" customHeight="1">
      <c r="A37" s="166" t="e">
        <f>Clasifficación!#REF!</f>
        <v>#REF!</v>
      </c>
      <c r="B37" s="157" t="s">
        <v>110</v>
      </c>
      <c r="C37" s="116"/>
      <c r="D37" s="116"/>
      <c r="E37" s="116"/>
      <c r="F37" s="117"/>
      <c r="G37" s="12">
        <v>3</v>
      </c>
      <c r="H37" s="13">
        <v>4</v>
      </c>
      <c r="I37" s="13">
        <v>3</v>
      </c>
      <c r="J37" s="13">
        <v>3</v>
      </c>
      <c r="K37" s="13">
        <v>5</v>
      </c>
      <c r="L37" s="13">
        <v>4</v>
      </c>
      <c r="M37" s="13">
        <v>2</v>
      </c>
      <c r="N37" s="13">
        <v>1</v>
      </c>
      <c r="O37" s="13">
        <v>4</v>
      </c>
      <c r="P37" s="13">
        <v>3</v>
      </c>
      <c r="Q37" s="13">
        <v>3</v>
      </c>
      <c r="R37" s="37">
        <f>G37*G$10+H37*H$10+I37*I$10+J37*J$10+K37*K$10+L37*L$10+M37*M$10+N37*N$10+O37*O$10+P37*P$10+Q37*Q$10</f>
        <v>138</v>
      </c>
      <c r="S37" s="38">
        <f>R37*1000/(MAX(R$13,R$17,R$25,R$29,R$33))</f>
        <v>567.9012345679013</v>
      </c>
      <c r="U37" s="12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37">
        <f>U37*U$10+V37*V$10+W37*W$10+X37*X$10+Y37*Y$10+Z37*Z$10+AA37*AA$10+AB37*AB$10+AC37*AC$10+AD37*AD$10+AE37*AE$10</f>
        <v>0</v>
      </c>
      <c r="AG37" s="38">
        <f>AF37*1000/(MAX(AF$13,AF$17,AF$25,AF$29,AF$33))</f>
        <v>0</v>
      </c>
    </row>
    <row r="38" spans="1:33" ht="12.75" customHeight="1">
      <c r="A38" s="167"/>
      <c r="B38" s="118"/>
      <c r="C38" s="119"/>
      <c r="D38" s="119" t="s">
        <v>38</v>
      </c>
      <c r="E38" s="119"/>
      <c r="F38" s="120"/>
      <c r="G38" s="15">
        <v>2</v>
      </c>
      <c r="H38" s="16">
        <v>3</v>
      </c>
      <c r="I38" s="16">
        <v>3</v>
      </c>
      <c r="J38" s="16">
        <v>5</v>
      </c>
      <c r="K38" s="16">
        <v>5</v>
      </c>
      <c r="L38" s="16">
        <v>4</v>
      </c>
      <c r="M38" s="16">
        <v>5</v>
      </c>
      <c r="N38" s="16">
        <v>4</v>
      </c>
      <c r="O38" s="16">
        <v>2</v>
      </c>
      <c r="P38" s="16">
        <v>4</v>
      </c>
      <c r="Q38" s="16">
        <v>5</v>
      </c>
      <c r="R38" s="39">
        <f>G38*G$10+H38*H$10+I38*I$10+J38*J$10+K38*K$10+L38*L$10+M38*M$10+N38*N$10+O38*O$10+P38*P$10+Q38*Q$10</f>
        <v>156</v>
      </c>
      <c r="S38" s="40">
        <f>R38*1000/(MAX(R$14,R$18,R$26,R$30,R$34))</f>
        <v>619.047619047619</v>
      </c>
      <c r="U38" s="15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39">
        <f>U38*U$10+V38*V$10+W38*W$10+X38*X$10+Y38*Y$10+Z38*Z$10+AA38*AA$10+AB38*AB$10+AC38*AC$10+AD38*AD$10+AE38*AE$10</f>
        <v>0</v>
      </c>
      <c r="AG38" s="40">
        <f>AF38*1000/(MAX(AF$14,AF$18,AF$26,AF$30,AF$34))</f>
        <v>0</v>
      </c>
    </row>
    <row r="39" spans="1:33" ht="12.75" customHeight="1" thickBot="1">
      <c r="A39" s="167"/>
      <c r="B39" s="121"/>
      <c r="C39" s="122"/>
      <c r="D39" s="122"/>
      <c r="E39" s="122"/>
      <c r="F39" s="123"/>
      <c r="G39" s="15">
        <v>3</v>
      </c>
      <c r="H39" s="16">
        <v>2</v>
      </c>
      <c r="I39" s="16">
        <v>2</v>
      </c>
      <c r="J39" s="16">
        <v>4</v>
      </c>
      <c r="K39" s="16">
        <v>4</v>
      </c>
      <c r="L39" s="16">
        <v>0</v>
      </c>
      <c r="M39" s="16">
        <v>3</v>
      </c>
      <c r="N39" s="16">
        <v>1</v>
      </c>
      <c r="O39" s="16">
        <v>3</v>
      </c>
      <c r="P39" s="16">
        <v>4</v>
      </c>
      <c r="Q39" s="16">
        <v>3</v>
      </c>
      <c r="R39" s="39">
        <f>G39*G$10+H39*H$10+I39*I$10+J39*J$10+K39*K$10+L39*L$10+M39*M$10+N39*N$10+O39*O$10+P39*P$10+Q39*Q$10</f>
        <v>110</v>
      </c>
      <c r="S39" s="40">
        <f>R39*1000/(MAX(R$15,R$19,R$27,R$31,R$35))</f>
        <v>440</v>
      </c>
      <c r="U39" s="15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39">
        <f>U39*U$10+V39*V$10+W39*W$10+X39*X$10+Y39*Y$10+Z39*Z$10+AA39*AA$10+AB39*AB$10+AC39*AC$10+AD39*AD$10+AE39*AE$10</f>
        <v>0</v>
      </c>
      <c r="AG39" s="40">
        <f>AF39*1000/(MAX(AF$15,AF$19,AF$27,AF$31,AF$35))</f>
        <v>0</v>
      </c>
    </row>
    <row r="40" spans="1:33" ht="12.75" customHeight="1" thickBot="1">
      <c r="A40" s="168"/>
      <c r="B40" s="17">
        <f>G40</f>
        <v>1186.9488536155204</v>
      </c>
      <c r="C40" s="45" t="e">
        <f>#REF!</f>
        <v>#REF!</v>
      </c>
      <c r="D40" s="19" t="e">
        <f>#REF!</f>
        <v>#REF!</v>
      </c>
      <c r="E40" s="20" t="e">
        <f>#REF!</f>
        <v>#REF!</v>
      </c>
      <c r="F40" s="21" t="e">
        <f>#REF!</f>
        <v>#REF!</v>
      </c>
      <c r="G40" s="124">
        <f>S37+S38+S39-MIN(S37,S38,S39)</f>
        <v>1186.9488536155204</v>
      </c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6"/>
      <c r="U40" s="124">
        <f>AG37+AG38+AG39-MIN(AG37,AG38,AG39)</f>
        <v>0</v>
      </c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6"/>
    </row>
    <row r="41" spans="1:33" ht="14.25" customHeight="1">
      <c r="A41" s="166" t="e">
        <f>Clasifficación!#REF!</f>
        <v>#REF!</v>
      </c>
      <c r="B41" s="115" t="e">
        <f>Clasifficación!#REF!</f>
        <v>#REF!</v>
      </c>
      <c r="C41" s="116"/>
      <c r="D41" s="116"/>
      <c r="E41" s="116"/>
      <c r="F41" s="117"/>
      <c r="G41" s="12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37">
        <f>G41*G$10+H41*H$10+I41*I$10+J41*J$10+K41*K$10+L41*L$10+M41*M$10+N41*N$10+O41*O$10+P41*P$10+Q41*Q$10</f>
        <v>0</v>
      </c>
      <c r="S41" s="38">
        <f>R41*1000/(MAX(R$13,R$17,R$25,R$29,R$33))</f>
        <v>0</v>
      </c>
      <c r="U41" s="12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37">
        <f>U41*U$10+V41*V$10+W41*W$10+X41*X$10+Y41*Y$10+Z41*Z$10+AA41*AA$10+AB41*AB$10+AC41*AC$10+AD41*AD$10+AE41*AE$10</f>
        <v>0</v>
      </c>
      <c r="AG41" s="38">
        <f>AF41*1000/(MAX(AF$13,AF$17,AF$25,AF$29,AF$33))</f>
        <v>0</v>
      </c>
    </row>
    <row r="42" spans="1:33" ht="12.75" customHeight="1">
      <c r="A42" s="167"/>
      <c r="B42" s="118"/>
      <c r="C42" s="119"/>
      <c r="D42" s="119"/>
      <c r="E42" s="119"/>
      <c r="F42" s="120"/>
      <c r="G42" s="15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39">
        <f>G42*G$10+H42*H$10+I42*I$10+J42*J$10+K42*K$10+L42*L$10+M42*M$10+N42*N$10+O42*O$10+P42*P$10+Q42*Q$10</f>
        <v>0</v>
      </c>
      <c r="S42" s="40">
        <f>R42*1000/(MAX(R$14,R$18,R$26,R$30,R$34))</f>
        <v>0</v>
      </c>
      <c r="U42" s="15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39">
        <f>U42*U$10+V42*V$10+W42*W$10+X42*X$10+Y42*Y$10+Z42*Z$10+AA42*AA$10+AB42*AB$10+AC42*AC$10+AD42*AD$10+AE42*AE$10</f>
        <v>0</v>
      </c>
      <c r="AG42" s="40">
        <f>AF42*1000/(MAX(AF$14,AF$18,AF$26,AF$30,AF$34))</f>
        <v>0</v>
      </c>
    </row>
    <row r="43" spans="1:33" ht="12.75" customHeight="1" thickBot="1">
      <c r="A43" s="167"/>
      <c r="B43" s="121"/>
      <c r="C43" s="122"/>
      <c r="D43" s="122"/>
      <c r="E43" s="122"/>
      <c r="F43" s="123"/>
      <c r="G43" s="15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39">
        <f>G43*G$10+H43*H$10+I43*I$10+J43*J$10+K43*K$10+L43*L$10+M43*M$10+N43*N$10+O43*O$10+P43*P$10+Q43*Q$10</f>
        <v>0</v>
      </c>
      <c r="S43" s="40">
        <f>R43*1000/(MAX(R$15,R$19,R$27,R$31,R$35))</f>
        <v>0</v>
      </c>
      <c r="U43" s="15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39">
        <f>U43*U$10+V43*V$10+W43*W$10+X43*X$10+Y43*Y$10+Z43*Z$10+AA43*AA$10+AB43*AB$10+AC43*AC$10+AD43*AD$10+AE43*AE$10</f>
        <v>0</v>
      </c>
      <c r="AG43" s="40">
        <f>AF43*1000/(MAX(AF$15,AF$19,AF$27,AF$31,AF$35))</f>
        <v>0</v>
      </c>
    </row>
    <row r="44" spans="1:33" ht="12.75" customHeight="1" thickBot="1">
      <c r="A44" s="168"/>
      <c r="B44" s="17">
        <f>G44</f>
        <v>0</v>
      </c>
      <c r="C44" s="45" t="e">
        <f>#REF!</f>
        <v>#REF!</v>
      </c>
      <c r="D44" s="19" t="e">
        <f>#REF!</f>
        <v>#REF!</v>
      </c>
      <c r="E44" s="20" t="e">
        <f>#REF!</f>
        <v>#REF!</v>
      </c>
      <c r="F44" s="21" t="e">
        <f>#REF!</f>
        <v>#REF!</v>
      </c>
      <c r="G44" s="124">
        <f>S41+S42+S43-MIN(S41,S42,S43)</f>
        <v>0</v>
      </c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6"/>
      <c r="U44" s="124">
        <f>AG41+AG42+AG43-MIN(AG41,AG42,AG43)</f>
        <v>0</v>
      </c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6"/>
    </row>
  </sheetData>
  <sheetProtection/>
  <mergeCells count="68">
    <mergeCell ref="U40:AG40"/>
    <mergeCell ref="U44:AG44"/>
    <mergeCell ref="U16:AG16"/>
    <mergeCell ref="U20:AG20"/>
    <mergeCell ref="U24:AG24"/>
    <mergeCell ref="U28:AG28"/>
    <mergeCell ref="U32:AG32"/>
    <mergeCell ref="U36:AG36"/>
    <mergeCell ref="AD4:AD9"/>
    <mergeCell ref="AE4:AE9"/>
    <mergeCell ref="AF4:AG10"/>
    <mergeCell ref="U11:AB11"/>
    <mergeCell ref="AF11:AF12"/>
    <mergeCell ref="AG11:AG12"/>
    <mergeCell ref="U1:AG3"/>
    <mergeCell ref="U4:U9"/>
    <mergeCell ref="V4:V9"/>
    <mergeCell ref="W4:W9"/>
    <mergeCell ref="X4:X9"/>
    <mergeCell ref="Y4:Y9"/>
    <mergeCell ref="Z4:Z9"/>
    <mergeCell ref="AA4:AA9"/>
    <mergeCell ref="AB4:AB9"/>
    <mergeCell ref="AC4:AC9"/>
    <mergeCell ref="A29:A32"/>
    <mergeCell ref="B29:F31"/>
    <mergeCell ref="G28:S28"/>
    <mergeCell ref="G32:S32"/>
    <mergeCell ref="A33:A36"/>
    <mergeCell ref="A25:A28"/>
    <mergeCell ref="B25:F27"/>
    <mergeCell ref="G36:S36"/>
    <mergeCell ref="A13:A16"/>
    <mergeCell ref="B13:F15"/>
    <mergeCell ref="G16:S16"/>
    <mergeCell ref="G20:S20"/>
    <mergeCell ref="A17:A20"/>
    <mergeCell ref="B17:F19"/>
    <mergeCell ref="A4:A12"/>
    <mergeCell ref="B4:F9"/>
    <mergeCell ref="G4:G9"/>
    <mergeCell ref="H4:H9"/>
    <mergeCell ref="I4:I9"/>
    <mergeCell ref="O4:O9"/>
    <mergeCell ref="B10:F10"/>
    <mergeCell ref="B11:F11"/>
    <mergeCell ref="G11:N11"/>
    <mergeCell ref="J4:J9"/>
    <mergeCell ref="R11:R12"/>
    <mergeCell ref="S11:S12"/>
    <mergeCell ref="G1:S3"/>
    <mergeCell ref="R4:S10"/>
    <mergeCell ref="K4:K9"/>
    <mergeCell ref="L4:L9"/>
    <mergeCell ref="M4:M9"/>
    <mergeCell ref="N4:N9"/>
    <mergeCell ref="P4:P9"/>
    <mergeCell ref="Q4:Q9"/>
    <mergeCell ref="B37:F39"/>
    <mergeCell ref="A21:A24"/>
    <mergeCell ref="B21:F23"/>
    <mergeCell ref="G24:S24"/>
    <mergeCell ref="A41:A44"/>
    <mergeCell ref="B41:F43"/>
    <mergeCell ref="G44:S44"/>
    <mergeCell ref="A37:A40"/>
    <mergeCell ref="B33:F35"/>
    <mergeCell ref="G40:S40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16"/>
  <sheetViews>
    <sheetView zoomScale="97" zoomScaleNormal="97" zoomScalePageLayoutView="0" workbookViewId="0" topLeftCell="A1">
      <selection activeCell="F27" sqref="F27"/>
    </sheetView>
  </sheetViews>
  <sheetFormatPr defaultColWidth="11.421875" defaultRowHeight="12.75" outlineLevelCol="1"/>
  <cols>
    <col min="1" max="1" width="6.00390625" style="0" customWidth="1"/>
    <col min="2" max="2" width="5.421875" style="0" customWidth="1"/>
    <col min="3" max="3" width="7.7109375" style="0" bestFit="1" customWidth="1"/>
    <col min="4" max="4" width="7.28125" style="0" customWidth="1"/>
    <col min="5" max="5" width="2.7109375" style="0" bestFit="1" customWidth="1"/>
    <col min="6" max="6" width="4.7109375" style="0" customWidth="1"/>
    <col min="7" max="17" width="2.7109375" style="0" customWidth="1" outlineLevel="1"/>
    <col min="18" max="18" width="6.7109375" style="0" customWidth="1" outlineLevel="1"/>
    <col min="19" max="19" width="5.8515625" style="0" customWidth="1" outlineLevel="1"/>
    <col min="20" max="20" width="2.57421875" style="0" customWidth="1"/>
    <col min="21" max="31" width="2.7109375" style="0" customWidth="1" outlineLevel="1"/>
    <col min="32" max="32" width="6.7109375" style="0" customWidth="1" outlineLevel="1"/>
    <col min="33" max="33" width="7.7109375" style="0" customWidth="1" outlineLevel="1"/>
    <col min="34" max="34" width="2.57421875" style="0" customWidth="1"/>
    <col min="35" max="45" width="2.7109375" style="0" hidden="1" customWidth="1" outlineLevel="1"/>
    <col min="46" max="46" width="6.7109375" style="0" hidden="1" customWidth="1" outlineLevel="1"/>
    <col min="47" max="47" width="7.7109375" style="0" hidden="1" customWidth="1" outlineLevel="1"/>
    <col min="48" max="48" width="3.7109375" style="0" customWidth="1" collapsed="1"/>
    <col min="49" max="59" width="2.7109375" style="0" hidden="1" customWidth="1" outlineLevel="1"/>
    <col min="60" max="60" width="6.7109375" style="0" hidden="1" customWidth="1" outlineLevel="1"/>
    <col min="61" max="61" width="7.7109375" style="0" hidden="1" customWidth="1" outlineLevel="1"/>
    <col min="62" max="62" width="2.57421875" style="0" customWidth="1" collapsed="1"/>
    <col min="63" max="73" width="2.7109375" style="0" hidden="1" customWidth="1" outlineLevel="1"/>
    <col min="74" max="74" width="6.7109375" style="0" hidden="1" customWidth="1" outlineLevel="1"/>
    <col min="75" max="75" width="7.7109375" style="0" hidden="1" customWidth="1" outlineLevel="1"/>
    <col min="76" max="76" width="11.421875" style="0" customWidth="1" collapsed="1"/>
    <col min="77" max="77" width="3.7109375" style="0" customWidth="1"/>
    <col min="78" max="87" width="2.7109375" style="0" customWidth="1"/>
  </cols>
  <sheetData>
    <row r="1" spans="7:75" ht="12.75" customHeight="1">
      <c r="G1" s="127" t="s">
        <v>22</v>
      </c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69"/>
      <c r="U1" s="127" t="s">
        <v>29</v>
      </c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69"/>
      <c r="AI1" s="127" t="s">
        <v>94</v>
      </c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69"/>
      <c r="AW1" s="127" t="s">
        <v>97</v>
      </c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69"/>
      <c r="BK1" s="127" t="s">
        <v>98</v>
      </c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69"/>
    </row>
    <row r="2" spans="7:75" ht="12.75">
      <c r="G2" s="130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69"/>
      <c r="U2" s="130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69"/>
      <c r="AI2" s="130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69"/>
      <c r="AW2" s="130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69"/>
      <c r="BK2" s="130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69"/>
    </row>
    <row r="3" spans="7:75" ht="12.75">
      <c r="G3" s="130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69"/>
      <c r="U3" s="130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69"/>
      <c r="AI3" s="130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69"/>
      <c r="AW3" s="130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69"/>
      <c r="BK3" s="130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69"/>
    </row>
    <row r="4" spans="1:75" ht="40.5" customHeight="1">
      <c r="A4" s="170" t="s">
        <v>21</v>
      </c>
      <c r="B4" s="151" t="s">
        <v>11</v>
      </c>
      <c r="C4" s="151"/>
      <c r="D4" s="151"/>
      <c r="E4" s="151"/>
      <c r="F4" s="151"/>
      <c r="G4" s="146" t="s">
        <v>71</v>
      </c>
      <c r="H4" s="146" t="s">
        <v>72</v>
      </c>
      <c r="I4" s="146" t="s">
        <v>82</v>
      </c>
      <c r="J4" s="146" t="s">
        <v>74</v>
      </c>
      <c r="K4" s="146" t="s">
        <v>83</v>
      </c>
      <c r="L4" s="146" t="s">
        <v>76</v>
      </c>
      <c r="M4" s="146" t="s">
        <v>84</v>
      </c>
      <c r="N4" s="146" t="s">
        <v>85</v>
      </c>
      <c r="O4" s="146" t="s">
        <v>79</v>
      </c>
      <c r="P4" s="146" t="s">
        <v>80</v>
      </c>
      <c r="Q4" s="146" t="s">
        <v>81</v>
      </c>
      <c r="R4" s="131">
        <f>SUM(G10:N10)</f>
        <v>30</v>
      </c>
      <c r="S4" s="132"/>
      <c r="U4" s="146" t="s">
        <v>71</v>
      </c>
      <c r="V4" s="146" t="s">
        <v>72</v>
      </c>
      <c r="W4" s="146" t="s">
        <v>82</v>
      </c>
      <c r="X4" s="146" t="s">
        <v>74</v>
      </c>
      <c r="Y4" s="146" t="s">
        <v>83</v>
      </c>
      <c r="Z4" s="146" t="s">
        <v>76</v>
      </c>
      <c r="AA4" s="146" t="s">
        <v>84</v>
      </c>
      <c r="AB4" s="146" t="s">
        <v>85</v>
      </c>
      <c r="AC4" s="146" t="s">
        <v>79</v>
      </c>
      <c r="AD4" s="146" t="s">
        <v>80</v>
      </c>
      <c r="AE4" s="146" t="s">
        <v>81</v>
      </c>
      <c r="AF4" s="131">
        <f>SUM(U10:AB10)</f>
        <v>30</v>
      </c>
      <c r="AG4" s="132"/>
      <c r="AI4" s="146" t="s">
        <v>71</v>
      </c>
      <c r="AJ4" s="146" t="s">
        <v>72</v>
      </c>
      <c r="AK4" s="146" t="s">
        <v>82</v>
      </c>
      <c r="AL4" s="146" t="s">
        <v>74</v>
      </c>
      <c r="AM4" s="146" t="s">
        <v>83</v>
      </c>
      <c r="AN4" s="146" t="s">
        <v>76</v>
      </c>
      <c r="AO4" s="146" t="s">
        <v>84</v>
      </c>
      <c r="AP4" s="146" t="s">
        <v>85</v>
      </c>
      <c r="AQ4" s="146" t="s">
        <v>79</v>
      </c>
      <c r="AR4" s="146" t="s">
        <v>80</v>
      </c>
      <c r="AS4" s="146" t="s">
        <v>81</v>
      </c>
      <c r="AT4" s="131">
        <f>SUM(AI10:AP10)</f>
        <v>30</v>
      </c>
      <c r="AU4" s="132"/>
      <c r="AW4" s="146" t="s">
        <v>71</v>
      </c>
      <c r="AX4" s="146" t="s">
        <v>72</v>
      </c>
      <c r="AY4" s="146" t="s">
        <v>82</v>
      </c>
      <c r="AZ4" s="146" t="s">
        <v>74</v>
      </c>
      <c r="BA4" s="146" t="s">
        <v>83</v>
      </c>
      <c r="BB4" s="146" t="s">
        <v>76</v>
      </c>
      <c r="BC4" s="146" t="s">
        <v>84</v>
      </c>
      <c r="BD4" s="146" t="s">
        <v>85</v>
      </c>
      <c r="BE4" s="146" t="s">
        <v>79</v>
      </c>
      <c r="BF4" s="146" t="s">
        <v>80</v>
      </c>
      <c r="BG4" s="146" t="s">
        <v>81</v>
      </c>
      <c r="BH4" s="131">
        <f>SUM(AW10:BD10)</f>
        <v>30</v>
      </c>
      <c r="BI4" s="132"/>
      <c r="BK4" s="146" t="s">
        <v>71</v>
      </c>
      <c r="BL4" s="146" t="s">
        <v>72</v>
      </c>
      <c r="BM4" s="146" t="s">
        <v>82</v>
      </c>
      <c r="BN4" s="146" t="s">
        <v>74</v>
      </c>
      <c r="BO4" s="146" t="s">
        <v>83</v>
      </c>
      <c r="BP4" s="146" t="s">
        <v>76</v>
      </c>
      <c r="BQ4" s="146" t="s">
        <v>84</v>
      </c>
      <c r="BR4" s="146" t="s">
        <v>85</v>
      </c>
      <c r="BS4" s="146" t="s">
        <v>79</v>
      </c>
      <c r="BT4" s="146" t="s">
        <v>80</v>
      </c>
      <c r="BU4" s="146" t="s">
        <v>81</v>
      </c>
      <c r="BV4" s="131">
        <f>SUM(BK10:BR10)</f>
        <v>30</v>
      </c>
      <c r="BW4" s="132"/>
    </row>
    <row r="5" spans="1:75" ht="12.75">
      <c r="A5" s="171"/>
      <c r="B5" s="151"/>
      <c r="C5" s="151"/>
      <c r="D5" s="151"/>
      <c r="E5" s="151"/>
      <c r="F5" s="151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32"/>
      <c r="S5" s="132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32"/>
      <c r="AG5" s="132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32"/>
      <c r="AU5" s="132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32"/>
      <c r="BI5" s="132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32"/>
      <c r="BW5" s="132"/>
    </row>
    <row r="6" spans="1:75" ht="12.75">
      <c r="A6" s="171"/>
      <c r="B6" s="151"/>
      <c r="C6" s="151"/>
      <c r="D6" s="151"/>
      <c r="E6" s="151"/>
      <c r="F6" s="151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32"/>
      <c r="S6" s="132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32"/>
      <c r="AG6" s="132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32"/>
      <c r="AU6" s="132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32"/>
      <c r="BI6" s="132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32"/>
      <c r="BW6" s="132"/>
    </row>
    <row r="7" spans="1:75" ht="12.75">
      <c r="A7" s="171"/>
      <c r="B7" s="151"/>
      <c r="C7" s="151"/>
      <c r="D7" s="151"/>
      <c r="E7" s="151"/>
      <c r="F7" s="151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32"/>
      <c r="S7" s="132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32"/>
      <c r="AG7" s="132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32"/>
      <c r="AU7" s="132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32"/>
      <c r="BI7" s="132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32"/>
      <c r="BW7" s="132"/>
    </row>
    <row r="8" spans="1:75" ht="12.75">
      <c r="A8" s="171"/>
      <c r="B8" s="151"/>
      <c r="C8" s="151"/>
      <c r="D8" s="151"/>
      <c r="E8" s="151"/>
      <c r="F8" s="151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32"/>
      <c r="S8" s="132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32"/>
      <c r="AG8" s="132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32"/>
      <c r="AU8" s="132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32"/>
      <c r="BI8" s="132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32"/>
      <c r="BW8" s="132"/>
    </row>
    <row r="9" spans="1:75" ht="12.75">
      <c r="A9" s="171"/>
      <c r="B9" s="151"/>
      <c r="C9" s="151"/>
      <c r="D9" s="151"/>
      <c r="E9" s="151"/>
      <c r="F9" s="151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32"/>
      <c r="S9" s="132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32"/>
      <c r="AG9" s="132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32"/>
      <c r="AU9" s="132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32"/>
      <c r="BI9" s="132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32"/>
      <c r="BW9" s="132"/>
    </row>
    <row r="10" spans="1:75" ht="12.75">
      <c r="A10" s="171"/>
      <c r="B10" s="150" t="s">
        <v>12</v>
      </c>
      <c r="C10" s="150"/>
      <c r="D10" s="150"/>
      <c r="E10" s="150"/>
      <c r="F10" s="150"/>
      <c r="G10">
        <v>3</v>
      </c>
      <c r="H10">
        <v>4</v>
      </c>
      <c r="I10">
        <v>5</v>
      </c>
      <c r="J10">
        <v>3</v>
      </c>
      <c r="K10">
        <v>5</v>
      </c>
      <c r="L10">
        <v>3</v>
      </c>
      <c r="M10">
        <v>3</v>
      </c>
      <c r="N10">
        <v>4</v>
      </c>
      <c r="O10">
        <v>6</v>
      </c>
      <c r="P10">
        <v>2</v>
      </c>
      <c r="Q10">
        <v>4</v>
      </c>
      <c r="R10" s="132"/>
      <c r="S10" s="132"/>
      <c r="U10">
        <v>3</v>
      </c>
      <c r="V10">
        <v>4</v>
      </c>
      <c r="W10">
        <v>5</v>
      </c>
      <c r="X10">
        <v>3</v>
      </c>
      <c r="Y10">
        <v>5</v>
      </c>
      <c r="Z10">
        <v>3</v>
      </c>
      <c r="AA10">
        <v>3</v>
      </c>
      <c r="AB10">
        <v>4</v>
      </c>
      <c r="AC10">
        <v>6</v>
      </c>
      <c r="AD10">
        <v>2</v>
      </c>
      <c r="AE10">
        <v>4</v>
      </c>
      <c r="AF10" s="132"/>
      <c r="AG10" s="132"/>
      <c r="AI10">
        <v>3</v>
      </c>
      <c r="AJ10">
        <v>4</v>
      </c>
      <c r="AK10">
        <v>5</v>
      </c>
      <c r="AL10">
        <v>3</v>
      </c>
      <c r="AM10">
        <v>5</v>
      </c>
      <c r="AN10">
        <v>3</v>
      </c>
      <c r="AO10">
        <v>3</v>
      </c>
      <c r="AP10">
        <v>4</v>
      </c>
      <c r="AQ10">
        <v>6</v>
      </c>
      <c r="AR10">
        <v>2</v>
      </c>
      <c r="AS10">
        <v>4</v>
      </c>
      <c r="AT10" s="132"/>
      <c r="AU10" s="132"/>
      <c r="AW10">
        <v>3</v>
      </c>
      <c r="AX10">
        <v>4</v>
      </c>
      <c r="AY10">
        <v>5</v>
      </c>
      <c r="AZ10">
        <v>3</v>
      </c>
      <c r="BA10">
        <v>5</v>
      </c>
      <c r="BB10">
        <v>3</v>
      </c>
      <c r="BC10">
        <v>3</v>
      </c>
      <c r="BD10">
        <v>4</v>
      </c>
      <c r="BE10">
        <v>6</v>
      </c>
      <c r="BF10">
        <v>2</v>
      </c>
      <c r="BG10">
        <v>4</v>
      </c>
      <c r="BH10" s="132"/>
      <c r="BI10" s="132"/>
      <c r="BK10">
        <v>3</v>
      </c>
      <c r="BL10">
        <v>4</v>
      </c>
      <c r="BM10">
        <v>5</v>
      </c>
      <c r="BN10">
        <v>3</v>
      </c>
      <c r="BO10">
        <v>5</v>
      </c>
      <c r="BP10">
        <v>3</v>
      </c>
      <c r="BQ10">
        <v>3</v>
      </c>
      <c r="BR10">
        <v>4</v>
      </c>
      <c r="BS10">
        <v>6</v>
      </c>
      <c r="BT10">
        <v>2</v>
      </c>
      <c r="BU10">
        <v>4</v>
      </c>
      <c r="BV10" s="132"/>
      <c r="BW10" s="132"/>
    </row>
    <row r="11" spans="1:75" ht="12.75" customHeight="1">
      <c r="A11" s="171"/>
      <c r="B11" s="148" t="s">
        <v>13</v>
      </c>
      <c r="C11" s="148"/>
      <c r="D11" s="148"/>
      <c r="E11" s="148"/>
      <c r="F11" s="149"/>
      <c r="G11" s="152" t="s">
        <v>14</v>
      </c>
      <c r="H11" s="153"/>
      <c r="I11" s="153"/>
      <c r="J11" s="153"/>
      <c r="K11" s="153"/>
      <c r="L11" s="153"/>
      <c r="M11" s="153"/>
      <c r="N11" s="153"/>
      <c r="O11" s="29"/>
      <c r="P11" s="29"/>
      <c r="Q11" s="29"/>
      <c r="R11" s="133" t="s">
        <v>15</v>
      </c>
      <c r="S11" s="135" t="s">
        <v>35</v>
      </c>
      <c r="U11" s="152" t="s">
        <v>14</v>
      </c>
      <c r="V11" s="153"/>
      <c r="W11" s="153"/>
      <c r="X11" s="153"/>
      <c r="Y11" s="153"/>
      <c r="Z11" s="153"/>
      <c r="AA11" s="153"/>
      <c r="AB11" s="153"/>
      <c r="AC11" s="29"/>
      <c r="AD11" s="29"/>
      <c r="AE11" s="29"/>
      <c r="AF11" s="133" t="s">
        <v>15</v>
      </c>
      <c r="AG11" s="135" t="s">
        <v>35</v>
      </c>
      <c r="AI11" s="152" t="s">
        <v>14</v>
      </c>
      <c r="AJ11" s="153"/>
      <c r="AK11" s="153"/>
      <c r="AL11" s="153"/>
      <c r="AM11" s="153"/>
      <c r="AN11" s="153"/>
      <c r="AO11" s="153"/>
      <c r="AP11" s="153"/>
      <c r="AQ11" s="29"/>
      <c r="AR11" s="29"/>
      <c r="AS11" s="29"/>
      <c r="AT11" s="133" t="s">
        <v>15</v>
      </c>
      <c r="AU11" s="135" t="s">
        <v>35</v>
      </c>
      <c r="AW11" s="152" t="s">
        <v>14</v>
      </c>
      <c r="AX11" s="153"/>
      <c r="AY11" s="153"/>
      <c r="AZ11" s="153"/>
      <c r="BA11" s="153"/>
      <c r="BB11" s="153"/>
      <c r="BC11" s="153"/>
      <c r="BD11" s="153"/>
      <c r="BE11" s="29"/>
      <c r="BF11" s="29"/>
      <c r="BG11" s="29"/>
      <c r="BH11" s="133" t="s">
        <v>15</v>
      </c>
      <c r="BI11" s="135" t="s">
        <v>35</v>
      </c>
      <c r="BK11" s="152" t="s">
        <v>14</v>
      </c>
      <c r="BL11" s="153"/>
      <c r="BM11" s="153"/>
      <c r="BN11" s="153"/>
      <c r="BO11" s="153"/>
      <c r="BP11" s="153"/>
      <c r="BQ11" s="153"/>
      <c r="BR11" s="153"/>
      <c r="BS11" s="29"/>
      <c r="BT11" s="29"/>
      <c r="BU11" s="29"/>
      <c r="BV11" s="133" t="s">
        <v>15</v>
      </c>
      <c r="BW11" s="135" t="s">
        <v>35</v>
      </c>
    </row>
    <row r="12" spans="1:75" ht="12" customHeight="1" thickBot="1">
      <c r="A12" s="172"/>
      <c r="B12" s="14" t="s">
        <v>16</v>
      </c>
      <c r="C12" s="14" t="s">
        <v>17</v>
      </c>
      <c r="D12" s="14" t="s">
        <v>18</v>
      </c>
      <c r="E12" s="14" t="s">
        <v>19</v>
      </c>
      <c r="F12" s="14" t="s">
        <v>20</v>
      </c>
      <c r="G12" s="9">
        <v>1</v>
      </c>
      <c r="H12" s="10">
        <v>2</v>
      </c>
      <c r="I12" s="10">
        <v>3</v>
      </c>
      <c r="J12" s="11">
        <v>4</v>
      </c>
      <c r="K12" s="9">
        <v>5</v>
      </c>
      <c r="L12" s="10">
        <v>6</v>
      </c>
      <c r="M12" s="10">
        <v>7</v>
      </c>
      <c r="N12" s="11">
        <v>8</v>
      </c>
      <c r="O12" s="10">
        <v>6</v>
      </c>
      <c r="P12" s="10">
        <v>7</v>
      </c>
      <c r="Q12" s="11">
        <v>8</v>
      </c>
      <c r="R12" s="134"/>
      <c r="S12" s="136"/>
      <c r="U12" s="9">
        <v>1</v>
      </c>
      <c r="V12" s="10">
        <v>2</v>
      </c>
      <c r="W12" s="10">
        <v>3</v>
      </c>
      <c r="X12" s="11">
        <v>4</v>
      </c>
      <c r="Y12" s="9">
        <v>5</v>
      </c>
      <c r="Z12" s="10">
        <v>6</v>
      </c>
      <c r="AA12" s="10">
        <v>7</v>
      </c>
      <c r="AB12" s="11">
        <v>8</v>
      </c>
      <c r="AC12" s="10">
        <v>6</v>
      </c>
      <c r="AD12" s="10">
        <v>7</v>
      </c>
      <c r="AE12" s="11">
        <v>8</v>
      </c>
      <c r="AF12" s="134"/>
      <c r="AG12" s="136"/>
      <c r="AI12" s="9">
        <v>1</v>
      </c>
      <c r="AJ12" s="10">
        <v>2</v>
      </c>
      <c r="AK12" s="10">
        <v>3</v>
      </c>
      <c r="AL12" s="11">
        <v>4</v>
      </c>
      <c r="AM12" s="9">
        <v>5</v>
      </c>
      <c r="AN12" s="10">
        <v>6</v>
      </c>
      <c r="AO12" s="10">
        <v>7</v>
      </c>
      <c r="AP12" s="11">
        <v>8</v>
      </c>
      <c r="AQ12" s="10">
        <v>6</v>
      </c>
      <c r="AR12" s="10">
        <v>7</v>
      </c>
      <c r="AS12" s="11">
        <v>8</v>
      </c>
      <c r="AT12" s="134"/>
      <c r="AU12" s="136"/>
      <c r="AW12" s="9">
        <v>1</v>
      </c>
      <c r="AX12" s="10">
        <v>2</v>
      </c>
      <c r="AY12" s="10">
        <v>3</v>
      </c>
      <c r="AZ12" s="11">
        <v>4</v>
      </c>
      <c r="BA12" s="9">
        <v>5</v>
      </c>
      <c r="BB12" s="10">
        <v>6</v>
      </c>
      <c r="BC12" s="10">
        <v>7</v>
      </c>
      <c r="BD12" s="11">
        <v>8</v>
      </c>
      <c r="BE12" s="10">
        <v>6</v>
      </c>
      <c r="BF12" s="10">
        <v>7</v>
      </c>
      <c r="BG12" s="11">
        <v>8</v>
      </c>
      <c r="BH12" s="134"/>
      <c r="BI12" s="136"/>
      <c r="BK12" s="9">
        <v>1</v>
      </c>
      <c r="BL12" s="10">
        <v>2</v>
      </c>
      <c r="BM12" s="10">
        <v>3</v>
      </c>
      <c r="BN12" s="11">
        <v>4</v>
      </c>
      <c r="BO12" s="9">
        <v>5</v>
      </c>
      <c r="BP12" s="10">
        <v>6</v>
      </c>
      <c r="BQ12" s="10">
        <v>7</v>
      </c>
      <c r="BR12" s="11">
        <v>8</v>
      </c>
      <c r="BS12" s="10">
        <v>6</v>
      </c>
      <c r="BT12" s="10">
        <v>7</v>
      </c>
      <c r="BU12" s="11">
        <v>8</v>
      </c>
      <c r="BV12" s="134"/>
      <c r="BW12" s="136"/>
    </row>
    <row r="13" spans="1:75" ht="10.5" customHeight="1">
      <c r="A13" s="166">
        <f>Clasifficación!A31</f>
        <v>0</v>
      </c>
      <c r="B13" s="157" t="s">
        <v>104</v>
      </c>
      <c r="C13" s="116"/>
      <c r="D13" s="116"/>
      <c r="E13" s="116"/>
      <c r="F13" s="117"/>
      <c r="G13" s="12">
        <v>8</v>
      </c>
      <c r="H13" s="13">
        <v>6</v>
      </c>
      <c r="I13" s="13">
        <v>6</v>
      </c>
      <c r="J13" s="13">
        <v>7</v>
      </c>
      <c r="K13" s="13">
        <v>7</v>
      </c>
      <c r="L13" s="13">
        <v>8</v>
      </c>
      <c r="M13" s="13">
        <v>7</v>
      </c>
      <c r="N13" s="13">
        <v>7</v>
      </c>
      <c r="O13" s="13">
        <v>8</v>
      </c>
      <c r="P13" s="13">
        <v>8</v>
      </c>
      <c r="Q13" s="13">
        <v>8</v>
      </c>
      <c r="R13" s="37">
        <f>G13*G$10+H13*H$10+I13*I$10+J13*J$10+K13*K$10+L13*L$10+M13*M$10+N13*N$10+O13*O$10+P13*P$10+Q13*Q$10</f>
        <v>303</v>
      </c>
      <c r="S13" s="38" t="e">
        <f>R13*1000/(MAX(#REF!,#REF!))</f>
        <v>#REF!</v>
      </c>
      <c r="U13" s="12">
        <v>8</v>
      </c>
      <c r="V13" s="13">
        <v>7</v>
      </c>
      <c r="W13" s="13">
        <v>7</v>
      </c>
      <c r="X13" s="13">
        <v>7</v>
      </c>
      <c r="Y13" s="13">
        <v>8</v>
      </c>
      <c r="Z13" s="13">
        <v>8</v>
      </c>
      <c r="AA13" s="13">
        <v>6</v>
      </c>
      <c r="AB13" s="13">
        <v>8</v>
      </c>
      <c r="AC13" s="13">
        <v>7</v>
      </c>
      <c r="AD13" s="13">
        <v>8</v>
      </c>
      <c r="AE13" s="13">
        <v>8</v>
      </c>
      <c r="AF13" s="37">
        <f>U13*U$10+V13*V$10+W13*W$10+X13*X$10+Y13*Y$10+Z13*Z$10+AA13*AA$10+AB13*AB$10+AC13*AC$10+AD13*AD$10+AE13*AE$10</f>
        <v>312</v>
      </c>
      <c r="AG13" s="38" t="e">
        <f>AF13*1000/(MAX(#REF!,#REF!,AF13))</f>
        <v>#REF!</v>
      </c>
      <c r="AI13" s="12">
        <v>8</v>
      </c>
      <c r="AJ13" s="13">
        <v>8</v>
      </c>
      <c r="AK13" s="13">
        <v>7</v>
      </c>
      <c r="AL13" s="13">
        <v>8</v>
      </c>
      <c r="AM13" s="13">
        <v>8</v>
      </c>
      <c r="AN13" s="13">
        <v>8</v>
      </c>
      <c r="AO13" s="13">
        <v>7</v>
      </c>
      <c r="AP13" s="13">
        <v>8</v>
      </c>
      <c r="AQ13" s="13">
        <v>6</v>
      </c>
      <c r="AR13" s="13">
        <v>8</v>
      </c>
      <c r="AS13" s="13">
        <v>8</v>
      </c>
      <c r="AT13" s="37">
        <f>AI13*AI$10+AJ13*AJ$10+AK13*AK$10+AL13*AL$10+AM13*AM$10+AN13*AN$10+AO13*AO$10+AP13*AP$10+AQ13*AQ$10+AR13*AR$10+AS13*AS$10</f>
        <v>316</v>
      </c>
      <c r="AU13" s="38" t="e">
        <f>AT13*1000/(MAX(#REF!,#REF!,AT13))</f>
        <v>#REF!</v>
      </c>
      <c r="AW13" s="12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37">
        <f>AW13*AW$10+AX13*AX$10+AY13*AY$10+AZ13*AZ$10+BA13*BA$10+BB13*BB$10+BC13*BC$10+BD13*BD$10+BE13*BE$10+BF13*BF$10+BG13*BG$10</f>
        <v>0</v>
      </c>
      <c r="BI13" s="38" t="e">
        <f>BH13*1000/(MAX(#REF!,#REF!,BH13))</f>
        <v>#REF!</v>
      </c>
      <c r="BK13" s="12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37">
        <f>BK13*BK$10+BL13*BL$10+BM13*BM$10+BN13*BN$10+BO13*BO$10+BP13*BP$10+BQ13*BQ$10+BR13*BR$10+BS13*BS$10+BT13*BT$10+BU13*BU$10</f>
        <v>0</v>
      </c>
      <c r="BW13" s="38" t="e">
        <f>BV13*1000/(MAX(#REF!,#REF!,BV13))</f>
        <v>#REF!</v>
      </c>
    </row>
    <row r="14" spans="1:75" ht="12.75" customHeight="1">
      <c r="A14" s="167"/>
      <c r="B14" s="118"/>
      <c r="C14" s="119"/>
      <c r="D14" s="119"/>
      <c r="E14" s="119"/>
      <c r="F14" s="120"/>
      <c r="G14" s="15">
        <v>7</v>
      </c>
      <c r="H14" s="16">
        <v>7</v>
      </c>
      <c r="I14" s="16">
        <v>6</v>
      </c>
      <c r="J14" s="16">
        <v>7</v>
      </c>
      <c r="K14" s="16">
        <v>6</v>
      </c>
      <c r="L14" s="16">
        <v>8</v>
      </c>
      <c r="M14" s="16">
        <v>7</v>
      </c>
      <c r="N14" s="16">
        <v>8</v>
      </c>
      <c r="O14" s="16">
        <v>8</v>
      </c>
      <c r="P14" s="16">
        <v>8</v>
      </c>
      <c r="Q14" s="16">
        <v>7</v>
      </c>
      <c r="R14" s="39">
        <f>G14*G$10+H14*H$10+I14*I$10+J14*J$10+K14*K$10+L14*L$10+M14*M$10+N14*N$10+O14*O$10+P14*P$10+Q14*Q$10</f>
        <v>299</v>
      </c>
      <c r="S14" s="40" t="e">
        <f>R14*1000/(MAX(#REF!,#REF!))</f>
        <v>#REF!</v>
      </c>
      <c r="U14" s="15">
        <v>8</v>
      </c>
      <c r="V14" s="16">
        <v>8</v>
      </c>
      <c r="W14" s="16">
        <v>7</v>
      </c>
      <c r="X14" s="16">
        <v>8</v>
      </c>
      <c r="Y14" s="16">
        <v>7</v>
      </c>
      <c r="Z14" s="16">
        <v>8</v>
      </c>
      <c r="AA14" s="16">
        <v>6</v>
      </c>
      <c r="AB14" s="16">
        <v>7</v>
      </c>
      <c r="AC14" s="16">
        <v>8</v>
      </c>
      <c r="AD14" s="16">
        <v>8</v>
      </c>
      <c r="AE14" s="16">
        <v>8</v>
      </c>
      <c r="AF14" s="39">
        <f>U14*U$10+V14*V$10+W14*W$10+X14*X$10+Y14*Y$10+Z14*Z$10+AA14*AA$10+AB14*AB$10+AC14*AC$10+AD14*AD$10+AE14*AE$10</f>
        <v>316</v>
      </c>
      <c r="AG14" s="40" t="e">
        <f>AF14*1000/(MAX(#REF!,#REF!,AF14))</f>
        <v>#REF!</v>
      </c>
      <c r="AI14" s="15">
        <v>8</v>
      </c>
      <c r="AJ14" s="16">
        <v>8</v>
      </c>
      <c r="AK14" s="16">
        <v>7</v>
      </c>
      <c r="AL14" s="16">
        <v>7</v>
      </c>
      <c r="AM14" s="16">
        <v>8</v>
      </c>
      <c r="AN14" s="16">
        <v>8</v>
      </c>
      <c r="AO14" s="16">
        <v>6</v>
      </c>
      <c r="AP14" s="16">
        <v>7</v>
      </c>
      <c r="AQ14" s="16">
        <v>8</v>
      </c>
      <c r="AR14" s="16">
        <v>8</v>
      </c>
      <c r="AS14" s="16">
        <v>8</v>
      </c>
      <c r="AT14" s="39">
        <f>AI14*AI$10+AJ14*AJ$10+AK14*AK$10+AL14*AL$10+AM14*AM$10+AN14*AN$10+AO14*AO$10+AP14*AP$10+AQ14*AQ$10+AR14*AR$10+AS14*AS$10</f>
        <v>318</v>
      </c>
      <c r="AU14" s="40" t="e">
        <f>AT14*1000/(MAX(#REF!,#REF!,AT14))</f>
        <v>#REF!</v>
      </c>
      <c r="AW14" s="15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39">
        <f>AW14*AW$10+AX14*AX$10+AY14*AY$10+AZ14*AZ$10+BA14*BA$10+BB14*BB$10+BC14*BC$10+BD14*BD$10+BE14*BE$10+BF14*BF$10+BG14*BG$10</f>
        <v>0</v>
      </c>
      <c r="BI14" s="40" t="e">
        <f>BH14*1000/(MAX(#REF!,#REF!,BH14))</f>
        <v>#REF!</v>
      </c>
      <c r="BK14" s="15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39">
        <f>BK14*BK$10+BL14*BL$10+BM14*BM$10+BN14*BN$10+BO14*BO$10+BP14*BP$10+BQ14*BQ$10+BR14*BR$10+BS14*BS$10+BT14*BT$10+BU14*BU$10</f>
        <v>0</v>
      </c>
      <c r="BW14" s="40" t="e">
        <f>BV14*1000/(MAX(#REF!,#REF!,BV14))</f>
        <v>#REF!</v>
      </c>
    </row>
    <row r="15" spans="1:75" ht="12.75" customHeight="1" thickBot="1">
      <c r="A15" s="167"/>
      <c r="B15" s="121"/>
      <c r="C15" s="122"/>
      <c r="D15" s="122"/>
      <c r="E15" s="122"/>
      <c r="F15" s="123"/>
      <c r="G15" s="15">
        <v>8</v>
      </c>
      <c r="H15" s="16">
        <v>7</v>
      </c>
      <c r="I15" s="16">
        <v>7</v>
      </c>
      <c r="J15" s="16">
        <v>7</v>
      </c>
      <c r="K15" s="16">
        <v>8</v>
      </c>
      <c r="L15" s="16">
        <v>8</v>
      </c>
      <c r="M15" s="16">
        <v>7</v>
      </c>
      <c r="N15" s="16">
        <v>0</v>
      </c>
      <c r="O15" s="16">
        <v>7</v>
      </c>
      <c r="P15" s="16">
        <v>8</v>
      </c>
      <c r="Q15" s="16">
        <v>7</v>
      </c>
      <c r="R15" s="39">
        <f>G15*G$10+H15*H$10+I15*I$10+J15*J$10+K15*K$10+L15*L$10+M15*M$10+N15*N$10+O15*O$10+P15*P$10+Q15*Q$10</f>
        <v>279</v>
      </c>
      <c r="S15" s="40" t="e">
        <f>R15*1000/(MAX(#REF!,#REF!))</f>
        <v>#REF!</v>
      </c>
      <c r="U15" s="15">
        <v>8</v>
      </c>
      <c r="V15" s="16">
        <v>8</v>
      </c>
      <c r="W15" s="16">
        <v>7</v>
      </c>
      <c r="X15" s="16">
        <v>8</v>
      </c>
      <c r="Y15" s="16">
        <v>8</v>
      </c>
      <c r="Z15" s="16">
        <v>9</v>
      </c>
      <c r="AA15" s="16">
        <v>7</v>
      </c>
      <c r="AB15" s="16">
        <v>8</v>
      </c>
      <c r="AC15" s="16">
        <v>8</v>
      </c>
      <c r="AD15" s="16">
        <v>8</v>
      </c>
      <c r="AE15" s="16">
        <v>8</v>
      </c>
      <c r="AF15" s="39">
        <f>U15*U$10+V15*V$10+W15*W$10+X15*X$10+Y15*Y$10+Z15*Z$10+AA15*AA$10+AB15*AB$10+AC15*AC$10+AD15*AD$10+AE15*AE$10</f>
        <v>331</v>
      </c>
      <c r="AG15" s="40" t="e">
        <f>AF15*1000/(MAX(#REF!,#REF!,AF15))</f>
        <v>#REF!</v>
      </c>
      <c r="AI15" s="15">
        <v>8</v>
      </c>
      <c r="AJ15" s="16">
        <v>8</v>
      </c>
      <c r="AK15" s="16">
        <v>7</v>
      </c>
      <c r="AL15" s="16">
        <v>7</v>
      </c>
      <c r="AM15" s="16">
        <v>8</v>
      </c>
      <c r="AN15" s="16">
        <v>8</v>
      </c>
      <c r="AO15" s="16">
        <v>6</v>
      </c>
      <c r="AP15" s="16">
        <v>7</v>
      </c>
      <c r="AQ15" s="16">
        <v>7</v>
      </c>
      <c r="AR15" s="16">
        <v>8</v>
      </c>
      <c r="AS15" s="16">
        <v>7</v>
      </c>
      <c r="AT15" s="39">
        <f>AI15*AI$10+AJ15*AJ$10+AK15*AK$10+AL15*AL$10+AM15*AM$10+AN15*AN$10+AO15*AO$10+AP15*AP$10+AQ15*AQ$10+AR15*AR$10+AS15*AS$10</f>
        <v>308</v>
      </c>
      <c r="AU15" s="40" t="e">
        <f>AT15*1000/(MAX(#REF!,#REF!,AT15))</f>
        <v>#REF!</v>
      </c>
      <c r="AW15" s="15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39">
        <f>AW15*AW$10+AX15*AX$10+AY15*AY$10+AZ15*AZ$10+BA15*BA$10+BB15*BB$10+BC15*BC$10+BD15*BD$10+BE15*BE$10+BF15*BF$10+BG15*BG$10</f>
        <v>0</v>
      </c>
      <c r="BI15" s="40" t="e">
        <f>BH15*1000/(MAX(#REF!,#REF!,BH15))</f>
        <v>#REF!</v>
      </c>
      <c r="BK15" s="15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39">
        <f>BK15*BK$10+BL15*BL$10+BM15*BM$10+BN15*BN$10+BO15*BO$10+BP15*BP$10+BQ15*BQ$10+BR15*BR$10+BS15*BS$10+BT15*BT$10+BU15*BU$10</f>
        <v>0</v>
      </c>
      <c r="BW15" s="40" t="e">
        <f>BV15*1000/(MAX(#REF!,#REF!,BV15))</f>
        <v>#REF!</v>
      </c>
    </row>
    <row r="16" spans="1:75" ht="12.75" customHeight="1" thickBot="1">
      <c r="A16" s="168"/>
      <c r="B16" s="17" t="e">
        <f>G16</f>
        <v>#REF!</v>
      </c>
      <c r="C16" s="18" t="e">
        <f>U16</f>
        <v>#REF!</v>
      </c>
      <c r="D16" s="19" t="e">
        <f>AI16</f>
        <v>#REF!</v>
      </c>
      <c r="E16" s="20" t="e">
        <f>#REF!</f>
        <v>#REF!</v>
      </c>
      <c r="F16" s="21" t="e">
        <f>AW16</f>
        <v>#REF!</v>
      </c>
      <c r="G16" s="124" t="e">
        <f>S13+S14+S15-MIN(S13,S14,S15)</f>
        <v>#REF!</v>
      </c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4"/>
      <c r="U16" s="124" t="e">
        <f>AG13+AG14+AG15-MIN(AG13,AG14,AG15)</f>
        <v>#REF!</v>
      </c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4"/>
      <c r="AI16" s="124" t="e">
        <f>AU13+AU14+AU15-MIN(AU13,AU14,AU15)</f>
        <v>#REF!</v>
      </c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4"/>
      <c r="AW16" s="124" t="e">
        <f>BI13+BI14+BI15-MIN(BI13,BI14,BI15)</f>
        <v>#REF!</v>
      </c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4"/>
      <c r="BK16" s="124" t="e">
        <f>BW13+BW14+BW15-MIN(BW13,BW14,BW15)</f>
        <v>#REF!</v>
      </c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4"/>
    </row>
  </sheetData>
  <sheetProtection/>
  <mergeCells count="91">
    <mergeCell ref="BK16:BW16"/>
    <mergeCell ref="BC4:BC9"/>
    <mergeCell ref="BD4:BD9"/>
    <mergeCell ref="BE4:BE9"/>
    <mergeCell ref="BF4:BF9"/>
    <mergeCell ref="AP4:AP9"/>
    <mergeCell ref="AW16:BI16"/>
    <mergeCell ref="BH4:BI10"/>
    <mergeCell ref="AW11:BD11"/>
    <mergeCell ref="BH11:BH12"/>
    <mergeCell ref="BI11:BI12"/>
    <mergeCell ref="AW1:BI3"/>
    <mergeCell ref="AW4:AW9"/>
    <mergeCell ref="AX4:AX9"/>
    <mergeCell ref="AY4:AY9"/>
    <mergeCell ref="AZ4:AZ9"/>
    <mergeCell ref="A13:A16"/>
    <mergeCell ref="B13:F15"/>
    <mergeCell ref="G16:S16"/>
    <mergeCell ref="U16:AG16"/>
    <mergeCell ref="AI16:AU16"/>
    <mergeCell ref="L4:L9"/>
    <mergeCell ref="M4:M9"/>
    <mergeCell ref="BG4:BG9"/>
    <mergeCell ref="AT4:AU10"/>
    <mergeCell ref="AI11:AP11"/>
    <mergeCell ref="AT11:AT12"/>
    <mergeCell ref="AU11:AU12"/>
    <mergeCell ref="BB4:BB9"/>
    <mergeCell ref="BA4:BA9"/>
    <mergeCell ref="AN4:AN9"/>
    <mergeCell ref="AI1:AU3"/>
    <mergeCell ref="AI4:AI9"/>
    <mergeCell ref="AJ4:AJ9"/>
    <mergeCell ref="AK4:AK9"/>
    <mergeCell ref="AL4:AL9"/>
    <mergeCell ref="AM4:AM9"/>
    <mergeCell ref="AQ4:AQ9"/>
    <mergeCell ref="AR4:AR9"/>
    <mergeCell ref="AS4:AS9"/>
    <mergeCell ref="AO4:AO9"/>
    <mergeCell ref="N4:N9"/>
    <mergeCell ref="O4:O9"/>
    <mergeCell ref="P4:P9"/>
    <mergeCell ref="R11:R12"/>
    <mergeCell ref="S11:S12"/>
    <mergeCell ref="G1:S3"/>
    <mergeCell ref="R4:S10"/>
    <mergeCell ref="Q4:Q9"/>
    <mergeCell ref="G11:N11"/>
    <mergeCell ref="K4:K9"/>
    <mergeCell ref="A4:A12"/>
    <mergeCell ref="B4:F9"/>
    <mergeCell ref="G4:G9"/>
    <mergeCell ref="H4:H9"/>
    <mergeCell ref="I4:I9"/>
    <mergeCell ref="J4:J9"/>
    <mergeCell ref="B10:F10"/>
    <mergeCell ref="B11:F11"/>
    <mergeCell ref="U1:AG3"/>
    <mergeCell ref="U4:U9"/>
    <mergeCell ref="V4:V9"/>
    <mergeCell ref="W4:W9"/>
    <mergeCell ref="X4:X9"/>
    <mergeCell ref="Y4:Y9"/>
    <mergeCell ref="Z4:Z9"/>
    <mergeCell ref="AA4:AA9"/>
    <mergeCell ref="AB4:AB9"/>
    <mergeCell ref="AC4:AC9"/>
    <mergeCell ref="AD4:AD9"/>
    <mergeCell ref="AE4:AE9"/>
    <mergeCell ref="AF4:AG10"/>
    <mergeCell ref="U11:AB11"/>
    <mergeCell ref="AF11:AF12"/>
    <mergeCell ref="AG11:AG12"/>
    <mergeCell ref="BK1:BW3"/>
    <mergeCell ref="BK4:BK9"/>
    <mergeCell ref="BL4:BL9"/>
    <mergeCell ref="BM4:BM9"/>
    <mergeCell ref="BN4:BN9"/>
    <mergeCell ref="BO4:BO9"/>
    <mergeCell ref="BP4:BP9"/>
    <mergeCell ref="BQ4:BQ9"/>
    <mergeCell ref="BR4:BR9"/>
    <mergeCell ref="BS4:BS9"/>
    <mergeCell ref="BT4:BT9"/>
    <mergeCell ref="BU4:BU9"/>
    <mergeCell ref="BV4:BW10"/>
    <mergeCell ref="BK11:BR11"/>
    <mergeCell ref="BV11:BV12"/>
    <mergeCell ref="BW11:BW1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fsromero</dc:creator>
  <cp:keywords/>
  <dc:description/>
  <cp:lastModifiedBy>leyla vivanco</cp:lastModifiedBy>
  <cp:lastPrinted>2012-11-09T09:54:44Z</cp:lastPrinted>
  <dcterms:created xsi:type="dcterms:W3CDTF">2009-04-06T17:11:25Z</dcterms:created>
  <dcterms:modified xsi:type="dcterms:W3CDTF">2020-04-26T17:52:38Z</dcterms:modified>
  <cp:category/>
  <cp:version/>
  <cp:contentType/>
  <cp:contentStatus/>
</cp:coreProperties>
</file>