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yla\Desktop\aerea\Aeromodelismo\F3A\RESULTADOS\"/>
    </mc:Choice>
  </mc:AlternateContent>
  <xr:revisionPtr revIDLastSave="0" documentId="8_{032C44EB-4829-40DC-8F5C-A0D3D24C52D3}" xr6:coauthVersionLast="45" xr6:coauthVersionMax="45" xr10:uidLastSave="{00000000-0000-0000-0000-000000000000}"/>
  <bookViews>
    <workbookView xWindow="-120" yWindow="-120" windowWidth="20730" windowHeight="11160" activeTab="1"/>
  </bookViews>
  <sheets>
    <sheet name="PUNTUACIÓN PRUEBA" sheetId="14" r:id="rId1"/>
    <sheet name="Clasifficación" sheetId="11" r:id="rId2"/>
    <sheet name="Categoría C" sheetId="16" r:id="rId3"/>
    <sheet name="Categoría B" sheetId="12" r:id="rId4"/>
    <sheet name="Categoría A" sheetId="15" r:id="rId5"/>
  </sheets>
  <definedNames>
    <definedName name="_xlnm._FilterDatabase" localSheetId="1" hidden="1">Clasifficación!$A$10:$AA$14</definedName>
    <definedName name="_xlnm.Print_Area" localSheetId="0">'PUNTUACIÓN PRUEBA'!$A$2:$I$33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11" l="1"/>
  <c r="N29" i="11"/>
  <c r="N28" i="11"/>
  <c r="N19" i="11"/>
  <c r="N17" i="11"/>
  <c r="N26" i="11"/>
  <c r="N24" i="11"/>
  <c r="N25" i="11"/>
  <c r="N20" i="11"/>
  <c r="N21" i="11"/>
  <c r="N22" i="11"/>
  <c r="N18" i="11"/>
  <c r="N23" i="11"/>
  <c r="N16" i="11"/>
  <c r="N14" i="11"/>
  <c r="N13" i="11"/>
  <c r="N12" i="11"/>
  <c r="N11" i="11"/>
  <c r="N10" i="11"/>
  <c r="B93" i="12"/>
  <c r="A93" i="12"/>
  <c r="T100" i="12"/>
  <c r="S100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E100" i="12"/>
  <c r="D100" i="12"/>
  <c r="U99" i="12"/>
  <c r="U98" i="12"/>
  <c r="U100" i="12" s="1"/>
  <c r="V97" i="12" s="1"/>
  <c r="C100" i="12" s="1"/>
  <c r="U97" i="12"/>
  <c r="T96" i="12"/>
  <c r="S96" i="12"/>
  <c r="R96" i="12"/>
  <c r="Q96" i="12"/>
  <c r="P96" i="12"/>
  <c r="O96" i="12"/>
  <c r="N96" i="12"/>
  <c r="M96" i="12"/>
  <c r="L96" i="12"/>
  <c r="K96" i="12"/>
  <c r="J96" i="12"/>
  <c r="I96" i="12"/>
  <c r="H96" i="12"/>
  <c r="G96" i="12"/>
  <c r="F96" i="12"/>
  <c r="E96" i="12"/>
  <c r="D96" i="12"/>
  <c r="U95" i="12"/>
  <c r="U94" i="12"/>
  <c r="U93" i="12"/>
  <c r="U21" i="15"/>
  <c r="U24" i="15" s="1"/>
  <c r="V21" i="15" s="1"/>
  <c r="B28" i="15" s="1"/>
  <c r="U22" i="15"/>
  <c r="U23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5" i="15"/>
  <c r="U28" i="15" s="1"/>
  <c r="V25" i="15" s="1"/>
  <c r="C28" i="15" s="1"/>
  <c r="U26" i="15"/>
  <c r="U27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9" i="15"/>
  <c r="U30" i="15"/>
  <c r="U32" i="15" s="1"/>
  <c r="V29" i="15" s="1"/>
  <c r="B36" i="15" s="1"/>
  <c r="U31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3" i="15"/>
  <c r="U36" i="15" s="1"/>
  <c r="V33" i="15" s="1"/>
  <c r="C36" i="15" s="1"/>
  <c r="U34" i="15"/>
  <c r="U35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O4" i="16"/>
  <c r="U4" i="12"/>
  <c r="U4" i="15"/>
  <c r="B13" i="16"/>
  <c r="A13" i="16"/>
  <c r="O19" i="16"/>
  <c r="O18" i="16"/>
  <c r="O17" i="16"/>
  <c r="O15" i="16"/>
  <c r="O14" i="16"/>
  <c r="O16" i="16" s="1"/>
  <c r="P13" i="16" s="1"/>
  <c r="B20" i="16" s="1"/>
  <c r="F10" i="11" s="1"/>
  <c r="O13" i="16"/>
  <c r="N20" i="16"/>
  <c r="M20" i="16"/>
  <c r="L20" i="16"/>
  <c r="K20" i="16"/>
  <c r="J20" i="16"/>
  <c r="I20" i="16"/>
  <c r="H20" i="16"/>
  <c r="G20" i="16"/>
  <c r="F20" i="16"/>
  <c r="E20" i="16"/>
  <c r="D20" i="16"/>
  <c r="N16" i="16"/>
  <c r="M16" i="16"/>
  <c r="L16" i="16"/>
  <c r="K16" i="16"/>
  <c r="J16" i="16"/>
  <c r="I16" i="16"/>
  <c r="H16" i="16"/>
  <c r="G16" i="16"/>
  <c r="F16" i="16"/>
  <c r="E16" i="16"/>
  <c r="D16" i="16"/>
  <c r="B13" i="15"/>
  <c r="A13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U19" i="15"/>
  <c r="U18" i="15"/>
  <c r="U17" i="15"/>
  <c r="U20" i="15" s="1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U15" i="15"/>
  <c r="U14" i="15"/>
  <c r="U16" i="15" s="1"/>
  <c r="V13" i="15" s="1"/>
  <c r="B20" i="15" s="1"/>
  <c r="U13" i="15"/>
  <c r="B85" i="12"/>
  <c r="B77" i="12"/>
  <c r="B69" i="12"/>
  <c r="B61" i="12"/>
  <c r="B53" i="12"/>
  <c r="B45" i="12"/>
  <c r="B37" i="12"/>
  <c r="B29" i="12"/>
  <c r="B21" i="12"/>
  <c r="A85" i="12"/>
  <c r="A77" i="12"/>
  <c r="A69" i="12"/>
  <c r="T92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E92" i="12"/>
  <c r="D92" i="12"/>
  <c r="U91" i="12"/>
  <c r="U90" i="12"/>
  <c r="U89" i="12"/>
  <c r="U92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U87" i="12"/>
  <c r="U86" i="12"/>
  <c r="U88" i="12" s="1"/>
  <c r="U85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U83" i="12"/>
  <c r="U82" i="12"/>
  <c r="U81" i="12"/>
  <c r="U84" i="12" s="1"/>
  <c r="T80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D80" i="12"/>
  <c r="U79" i="12"/>
  <c r="U78" i="12"/>
  <c r="U80" i="12" s="1"/>
  <c r="U77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D76" i="12"/>
  <c r="U75" i="12"/>
  <c r="U74" i="12"/>
  <c r="U73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U71" i="12"/>
  <c r="U70" i="12"/>
  <c r="U69" i="12"/>
  <c r="U72" i="12" s="1"/>
  <c r="A61" i="12"/>
  <c r="A53" i="12"/>
  <c r="A45" i="12"/>
  <c r="A37" i="12"/>
  <c r="A29" i="12"/>
  <c r="A21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U67" i="12"/>
  <c r="U66" i="12"/>
  <c r="U65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U63" i="12"/>
  <c r="U62" i="12"/>
  <c r="U61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U59" i="12"/>
  <c r="U58" i="12"/>
  <c r="U60" i="12" s="1"/>
  <c r="U57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U55" i="12"/>
  <c r="U54" i="12"/>
  <c r="U53" i="12"/>
  <c r="U56" i="12" s="1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U51" i="12"/>
  <c r="U50" i="12"/>
  <c r="U52" i="12" s="1"/>
  <c r="U49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U47" i="12"/>
  <c r="U46" i="12"/>
  <c r="U45" i="12"/>
  <c r="U48" i="12" s="1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U43" i="12"/>
  <c r="U42" i="12"/>
  <c r="U41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U39" i="12"/>
  <c r="U38" i="12"/>
  <c r="U37" i="12"/>
  <c r="U40" i="12" s="1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U35" i="12"/>
  <c r="U34" i="12"/>
  <c r="U33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U31" i="12"/>
  <c r="U30" i="12"/>
  <c r="U29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U27" i="12"/>
  <c r="U26" i="12"/>
  <c r="U25" i="12"/>
  <c r="U28" i="12" s="1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U23" i="12"/>
  <c r="U22" i="12"/>
  <c r="U24" i="12" s="1"/>
  <c r="U21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U19" i="12"/>
  <c r="U18" i="12"/>
  <c r="U17" i="12"/>
  <c r="U20" i="12" s="1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U15" i="12"/>
  <c r="U14" i="12"/>
  <c r="U16" i="12" s="1"/>
  <c r="V13" i="12" s="1"/>
  <c r="B20" i="12" s="1"/>
  <c r="U13" i="12"/>
  <c r="S14" i="11"/>
  <c r="Q14" i="11"/>
  <c r="R14" i="11" s="1"/>
  <c r="O14" i="11"/>
  <c r="S13" i="11"/>
  <c r="T13" i="11" s="1"/>
  <c r="Q13" i="11"/>
  <c r="R13" i="11" s="1"/>
  <c r="O13" i="11"/>
  <c r="S24" i="11"/>
  <c r="Q24" i="11"/>
  <c r="O24" i="11"/>
  <c r="S30" i="11"/>
  <c r="T30" i="11" s="1"/>
  <c r="Q30" i="11"/>
  <c r="O30" i="11"/>
  <c r="P30" i="11" s="1"/>
  <c r="B13" i="12"/>
  <c r="A13" i="12"/>
  <c r="N33" i="14"/>
  <c r="L33" i="14"/>
  <c r="J33" i="14"/>
  <c r="N30" i="14"/>
  <c r="O30" i="14" s="1"/>
  <c r="L30" i="14"/>
  <c r="M30" i="14" s="1"/>
  <c r="J30" i="14"/>
  <c r="K30" i="14"/>
  <c r="P30" i="14" s="1"/>
  <c r="P29" i="14"/>
  <c r="N23" i="14"/>
  <c r="L23" i="14"/>
  <c r="M23" i="14" s="1"/>
  <c r="P23" i="14" s="1"/>
  <c r="J23" i="14"/>
  <c r="N22" i="14"/>
  <c r="O22" i="14" s="1"/>
  <c r="L22" i="14"/>
  <c r="M22" i="14" s="1"/>
  <c r="J22" i="14"/>
  <c r="N21" i="14"/>
  <c r="O21" i="14" s="1"/>
  <c r="P21" i="14" s="1"/>
  <c r="L21" i="14"/>
  <c r="J21" i="14"/>
  <c r="N20" i="14"/>
  <c r="O20" i="14" s="1"/>
  <c r="L20" i="14"/>
  <c r="J20" i="14"/>
  <c r="K20" i="14" s="1"/>
  <c r="N19" i="14"/>
  <c r="L19" i="14"/>
  <c r="J19" i="14"/>
  <c r="K19" i="14" s="1"/>
  <c r="P19" i="14" s="1"/>
  <c r="N18" i="14"/>
  <c r="L18" i="14"/>
  <c r="J18" i="14"/>
  <c r="N17" i="14"/>
  <c r="L17" i="14"/>
  <c r="M17" i="14" s="1"/>
  <c r="J17" i="14"/>
  <c r="K17" i="14" s="1"/>
  <c r="P17" i="14" s="1"/>
  <c r="N16" i="14"/>
  <c r="O16" i="14"/>
  <c r="L16" i="14"/>
  <c r="J16" i="14"/>
  <c r="K16" i="14"/>
  <c r="P16" i="14" s="1"/>
  <c r="P15" i="14"/>
  <c r="N13" i="14"/>
  <c r="O13" i="14" s="1"/>
  <c r="P13" i="14" s="1"/>
  <c r="L13" i="14"/>
  <c r="J13" i="14"/>
  <c r="N12" i="14"/>
  <c r="O12" i="14" s="1"/>
  <c r="L12" i="14"/>
  <c r="J12" i="14"/>
  <c r="N11" i="14"/>
  <c r="O11" i="14" s="1"/>
  <c r="L11" i="14"/>
  <c r="J11" i="14"/>
  <c r="K11" i="14" s="1"/>
  <c r="N10" i="14"/>
  <c r="O10" i="14" s="1"/>
  <c r="L10" i="14"/>
  <c r="J10" i="14"/>
  <c r="K10" i="14" s="1"/>
  <c r="P10" i="14" s="1"/>
  <c r="S10" i="11"/>
  <c r="Q10" i="11"/>
  <c r="O10" i="11"/>
  <c r="P10" i="11" s="1"/>
  <c r="U10" i="11" s="1"/>
  <c r="S29" i="11"/>
  <c r="T29" i="11"/>
  <c r="Q29" i="11"/>
  <c r="R29" i="11" s="1"/>
  <c r="O29" i="11"/>
  <c r="P29" i="11" s="1"/>
  <c r="U29" i="11" s="1"/>
  <c r="U27" i="11"/>
  <c r="S16" i="11"/>
  <c r="T21" i="11" s="1"/>
  <c r="Q16" i="11"/>
  <c r="R16" i="11" s="1"/>
  <c r="O16" i="11"/>
  <c r="P16" i="11"/>
  <c r="S22" i="11"/>
  <c r="Q22" i="11"/>
  <c r="O22" i="11"/>
  <c r="P22" i="11" s="1"/>
  <c r="S21" i="11"/>
  <c r="Q21" i="11"/>
  <c r="R21" i="11" s="1"/>
  <c r="O21" i="11"/>
  <c r="S23" i="11"/>
  <c r="Q23" i="11"/>
  <c r="O23" i="11"/>
  <c r="S18" i="11"/>
  <c r="Q18" i="11"/>
  <c r="O18" i="11"/>
  <c r="U15" i="11"/>
  <c r="S12" i="11"/>
  <c r="S11" i="11"/>
  <c r="Q12" i="11"/>
  <c r="R12" i="11" s="1"/>
  <c r="Q11" i="11"/>
  <c r="O12" i="11"/>
  <c r="O11" i="11"/>
  <c r="P11" i="11" s="1"/>
  <c r="U11" i="11" s="1"/>
  <c r="K12" i="14"/>
  <c r="P12" i="14" s="1"/>
  <c r="K23" i="14"/>
  <c r="K18" i="14"/>
  <c r="P18" i="14" s="1"/>
  <c r="M19" i="14"/>
  <c r="K22" i="14"/>
  <c r="M10" i="14"/>
  <c r="O18" i="14"/>
  <c r="M21" i="14"/>
  <c r="K33" i="14"/>
  <c r="O17" i="14"/>
  <c r="O19" i="14"/>
  <c r="K21" i="14"/>
  <c r="O23" i="14"/>
  <c r="U44" i="12"/>
  <c r="M12" i="14"/>
  <c r="K13" i="14"/>
  <c r="O33" i="14"/>
  <c r="M13" i="14"/>
  <c r="M18" i="14"/>
  <c r="M11" i="14"/>
  <c r="M20" i="14"/>
  <c r="M16" i="14"/>
  <c r="T12" i="11"/>
  <c r="U12" i="11" s="1"/>
  <c r="P12" i="11"/>
  <c r="P24" i="11"/>
  <c r="T22" i="11"/>
  <c r="T18" i="11"/>
  <c r="R11" i="11"/>
  <c r="P23" i="11"/>
  <c r="P21" i="11"/>
  <c r="U21" i="11" s="1"/>
  <c r="T10" i="11"/>
  <c r="T24" i="11"/>
  <c r="R10" i="11"/>
  <c r="P18" i="11"/>
  <c r="T11" i="11"/>
  <c r="T14" i="11"/>
  <c r="O20" i="16"/>
  <c r="P17" i="16" s="1"/>
  <c r="C20" i="16" s="1"/>
  <c r="U36" i="12"/>
  <c r="U76" i="12"/>
  <c r="U68" i="12"/>
  <c r="U64" i="12"/>
  <c r="V61" i="12" s="1"/>
  <c r="B68" i="12" s="1"/>
  <c r="U32" i="12"/>
  <c r="V29" i="12" s="1"/>
  <c r="B36" i="12" s="1"/>
  <c r="U96" i="12"/>
  <c r="V93" i="12" s="1"/>
  <c r="B100" i="12" s="1"/>
  <c r="V73" i="12" l="1"/>
  <c r="C76" i="12" s="1"/>
  <c r="V49" i="12"/>
  <c r="C52" i="12" s="1"/>
  <c r="V57" i="12"/>
  <c r="C60" i="12" s="1"/>
  <c r="V17" i="12"/>
  <c r="C20" i="12" s="1"/>
  <c r="V33" i="12"/>
  <c r="C36" i="12" s="1"/>
  <c r="F18" i="11" s="1"/>
  <c r="V41" i="12"/>
  <c r="C44" i="12" s="1"/>
  <c r="P11" i="14"/>
  <c r="P20" i="14"/>
  <c r="V69" i="12"/>
  <c r="B76" i="12" s="1"/>
  <c r="F23" i="11" s="1"/>
  <c r="V65" i="12"/>
  <c r="C68" i="12" s="1"/>
  <c r="P22" i="14"/>
  <c r="U16" i="11"/>
  <c r="V77" i="12"/>
  <c r="B84" i="12" s="1"/>
  <c r="V85" i="12"/>
  <c r="B92" i="12" s="1"/>
  <c r="V17" i="15"/>
  <c r="C20" i="15" s="1"/>
  <c r="V37" i="12"/>
  <c r="B44" i="12" s="1"/>
  <c r="V45" i="12"/>
  <c r="B52" i="12" s="1"/>
  <c r="F20" i="11" s="1"/>
  <c r="V53" i="12"/>
  <c r="B60" i="12" s="1"/>
  <c r="F21" i="11" s="1"/>
  <c r="F22" i="11"/>
  <c r="V25" i="12"/>
  <c r="C28" i="12" s="1"/>
  <c r="F26" i="11"/>
  <c r="F16" i="11"/>
  <c r="V21" i="12"/>
  <c r="B28" i="12" s="1"/>
  <c r="F28" i="11"/>
  <c r="V81" i="12"/>
  <c r="C84" i="12" s="1"/>
  <c r="V89" i="12"/>
  <c r="C92" i="12" s="1"/>
  <c r="T23" i="11"/>
  <c r="U23" i="11" s="1"/>
  <c r="T16" i="11"/>
  <c r="R18" i="11"/>
  <c r="U18" i="11" s="1"/>
  <c r="R24" i="11"/>
  <c r="U24" i="11" s="1"/>
  <c r="P14" i="11"/>
  <c r="U14" i="11" s="1"/>
  <c r="R30" i="11"/>
  <c r="U30" i="11" s="1"/>
  <c r="R23" i="11"/>
  <c r="M33" i="14"/>
  <c r="P33" i="14" s="1"/>
  <c r="P13" i="11"/>
  <c r="U13" i="11" s="1"/>
  <c r="R22" i="11"/>
  <c r="U22" i="11" s="1"/>
  <c r="F19" i="11" l="1"/>
  <c r="F17" i="11"/>
  <c r="F25" i="11"/>
  <c r="F24" i="11"/>
</calcChain>
</file>

<file path=xl/sharedStrings.xml><?xml version="1.0" encoding="utf-8"?>
<sst xmlns="http://schemas.openxmlformats.org/spreadsheetml/2006/main" count="217" uniqueCount="86">
  <si>
    <t>LIBELULA</t>
  </si>
  <si>
    <t>Puntos LIGA</t>
  </si>
  <si>
    <t>BOADILLA</t>
  </si>
  <si>
    <t>CLUB</t>
  </si>
  <si>
    <t>NOMBRE PILOTO</t>
  </si>
  <si>
    <t>DORSAL LIGA</t>
  </si>
  <si>
    <t>Puntuación Prueba</t>
  </si>
  <si>
    <t xml:space="preserve">TOTAL </t>
  </si>
  <si>
    <t>Nº LICENCIA</t>
  </si>
  <si>
    <t xml:space="preserve">JUECES </t>
  </si>
  <si>
    <t>FIGURAS</t>
  </si>
  <si>
    <t>COEFICIENTES FIGURAS</t>
  </si>
  <si>
    <t>Nombre</t>
  </si>
  <si>
    <t>CONOCIDA</t>
  </si>
  <si>
    <t>PUNT</t>
  </si>
  <si>
    <t>1ª</t>
  </si>
  <si>
    <t>2ª</t>
  </si>
  <si>
    <t>NÚMERO DORSAL</t>
  </si>
  <si>
    <t>1ª PRUEBA</t>
  </si>
  <si>
    <t>Ángel Gómez</t>
  </si>
  <si>
    <t>Benjamín Moreno</t>
  </si>
  <si>
    <t>Francisco Sánchez</t>
  </si>
  <si>
    <t>FRECUENCIA</t>
  </si>
  <si>
    <t>1ª MANGA CONOCIDA</t>
  </si>
  <si>
    <t>2ª MANGA CONOCIDA</t>
  </si>
  <si>
    <t>1ª MANGA DESCONOCIDA</t>
  </si>
  <si>
    <t>Puntos</t>
  </si>
  <si>
    <t>N1000</t>
  </si>
  <si>
    <t>5ª PRUEBA Y CAMPEONATO AUTONÓMICO</t>
  </si>
  <si>
    <t>TOTAL</t>
  </si>
  <si>
    <t>Gonzalo Diez</t>
  </si>
  <si>
    <t>Javier Beraza</t>
  </si>
  <si>
    <t>Juan José Engo</t>
  </si>
  <si>
    <t>CATEORIA C</t>
  </si>
  <si>
    <t>CATEORIA B</t>
  </si>
  <si>
    <t>CATEORIA A</t>
  </si>
  <si>
    <t>Absoluta</t>
  </si>
  <si>
    <t>Liga</t>
  </si>
  <si>
    <t>Despegue</t>
  </si>
  <si>
    <t>Medio Ocho Cubano</t>
  </si>
  <si>
    <t>Rizo Cuadrado</t>
  </si>
  <si>
    <t>Caida Ala</t>
  </si>
  <si>
    <t>Ocho Cubano</t>
  </si>
  <si>
    <t>Dos Toneles</t>
  </si>
  <si>
    <t>1ª MANGA</t>
  </si>
  <si>
    <t>2ª MANGA</t>
  </si>
  <si>
    <t>FINAL</t>
  </si>
  <si>
    <t>Prueba</t>
  </si>
  <si>
    <t>Roberto Ruiz</t>
  </si>
  <si>
    <t>IMPACTO</t>
  </si>
  <si>
    <t>Alvaro Calle Garrido</t>
  </si>
  <si>
    <t>Daniel Gómez</t>
  </si>
  <si>
    <t>Diego Martin Maestre</t>
  </si>
  <si>
    <t>Antonio Díaz Perez</t>
  </si>
  <si>
    <t>1ª Prueba</t>
  </si>
  <si>
    <t xml:space="preserve">2ª Prueba                </t>
  </si>
  <si>
    <t>3ª Prueba</t>
  </si>
  <si>
    <t>4ª Prueba</t>
  </si>
  <si>
    <t>Medio Trebol</t>
  </si>
  <si>
    <t>Combinacion Toneles</t>
  </si>
  <si>
    <t xml:space="preserve">Medio Rizo </t>
  </si>
  <si>
    <t>Triangulo</t>
  </si>
  <si>
    <t>S partida</t>
  </si>
  <si>
    <t>Snap</t>
  </si>
  <si>
    <t>Sombrero Copa</t>
  </si>
  <si>
    <t>Barrena</t>
  </si>
  <si>
    <t>Humpty</t>
  </si>
  <si>
    <t>1/2 Rizo</t>
  </si>
  <si>
    <t>Figura 9</t>
  </si>
  <si>
    <t>Toneles Opuestos</t>
  </si>
  <si>
    <t>1/2 Rizo Esquina</t>
  </si>
  <si>
    <t>Figura Z</t>
  </si>
  <si>
    <t>1ªM</t>
  </si>
  <si>
    <t>2ªM</t>
  </si>
  <si>
    <t>Bola Golf</t>
  </si>
  <si>
    <t>Medio Rizo Rombo</t>
  </si>
  <si>
    <t>Doble Immelman</t>
  </si>
  <si>
    <t>Medio Rizo Cuadrado</t>
  </si>
  <si>
    <t>Dos Rizos</t>
  </si>
  <si>
    <t>Humpty BumpsOMBRERO Copa</t>
  </si>
  <si>
    <t>Aterrrizaje</t>
  </si>
  <si>
    <t>LIGA FAM F3A- 2012</t>
  </si>
  <si>
    <t>Miguel Morales</t>
  </si>
  <si>
    <t xml:space="preserve">Daniel </t>
  </si>
  <si>
    <t>ARROYOMOLINOS</t>
  </si>
  <si>
    <t>MAHADAHONDA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</si>
</sst>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3F4B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0" xfId="0" applyBorder="1" applyAlignment="1" applyProtection="1">
      <alignment horizontal="center" vertical="center"/>
    </xf>
    <xf numFmtId="0" fontId="0" fillId="3" borderId="8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9" xfId="0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" fontId="0" fillId="10" borderId="0" xfId="0" applyNumberFormat="1" applyFill="1"/>
    <xf numFmtId="1" fontId="0" fillId="0" borderId="0" xfId="0" applyNumberFormat="1"/>
    <xf numFmtId="0" fontId="5" fillId="0" borderId="0" xfId="0" applyFont="1"/>
    <xf numFmtId="0" fontId="5" fillId="0" borderId="1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1" fontId="6" fillId="11" borderId="12" xfId="0" applyNumberFormat="1" applyFont="1" applyFill="1" applyBorder="1"/>
    <xf numFmtId="0" fontId="0" fillId="6" borderId="13" xfId="0" applyFill="1" applyBorder="1" applyAlignment="1" applyProtection="1">
      <alignment horizontal="center" vertical="center"/>
    </xf>
    <xf numFmtId="0" fontId="1" fillId="0" borderId="1" xfId="0" applyFont="1" applyBorder="1"/>
    <xf numFmtId="1" fontId="1" fillId="12" borderId="1" xfId="0" applyNumberFormat="1" applyFont="1" applyFill="1" applyBorder="1" applyAlignment="1">
      <alignment horizontal="center"/>
    </xf>
    <xf numFmtId="0" fontId="1" fillId="0" borderId="14" xfId="0" applyFont="1" applyBorder="1"/>
    <xf numFmtId="1" fontId="6" fillId="11" borderId="15" xfId="0" applyNumberFormat="1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13" borderId="1" xfId="0" applyFont="1" applyFill="1" applyBorder="1"/>
    <xf numFmtId="0" fontId="0" fillId="7" borderId="7" xfId="0" applyFill="1" applyBorder="1" applyAlignment="1" applyProtection="1">
      <alignment wrapText="1"/>
    </xf>
    <xf numFmtId="0" fontId="0" fillId="7" borderId="1" xfId="0" applyFill="1" applyBorder="1" applyAlignment="1" applyProtection="1">
      <alignment wrapText="1"/>
    </xf>
    <xf numFmtId="0" fontId="1" fillId="0" borderId="19" xfId="0" applyFont="1" applyFill="1" applyBorder="1" applyAlignment="1">
      <alignment horizontal="center"/>
    </xf>
    <xf numFmtId="0" fontId="1" fillId="13" borderId="20" xfId="0" applyFont="1" applyFill="1" applyBorder="1"/>
    <xf numFmtId="0" fontId="1" fillId="0" borderId="20" xfId="0" applyFont="1" applyBorder="1"/>
    <xf numFmtId="1" fontId="1" fillId="12" borderId="20" xfId="0" applyNumberFormat="1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4" xfId="0" applyFont="1" applyFill="1" applyBorder="1"/>
    <xf numFmtId="0" fontId="1" fillId="0" borderId="21" xfId="0" applyFont="1" applyBorder="1"/>
    <xf numFmtId="0" fontId="1" fillId="0" borderId="22" xfId="0" applyFont="1" applyBorder="1"/>
    <xf numFmtId="1" fontId="0" fillId="3" borderId="23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/>
    <xf numFmtId="1" fontId="0" fillId="4" borderId="24" xfId="0" applyNumberFormat="1" applyFill="1" applyBorder="1" applyAlignment="1">
      <alignment horizontal="center"/>
    </xf>
    <xf numFmtId="0" fontId="0" fillId="6" borderId="0" xfId="0" applyFill="1" applyBorder="1" applyAlignment="1" applyProtection="1">
      <alignment horizontal="center" vertical="center"/>
    </xf>
    <xf numFmtId="1" fontId="0" fillId="4" borderId="25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11" borderId="9" xfId="0" applyFill="1" applyBorder="1" applyAlignment="1">
      <alignment horizontal="center"/>
    </xf>
    <xf numFmtId="1" fontId="0" fillId="14" borderId="23" xfId="0" applyNumberFormat="1" applyFill="1" applyBorder="1" applyAlignment="1">
      <alignment horizontal="center"/>
    </xf>
    <xf numFmtId="0" fontId="0" fillId="15" borderId="6" xfId="0" applyFill="1" applyBorder="1" applyProtection="1">
      <protection locked="0"/>
    </xf>
    <xf numFmtId="0" fontId="0" fillId="15" borderId="7" xfId="0" applyFill="1" applyBorder="1" applyProtection="1">
      <protection locked="0"/>
    </xf>
    <xf numFmtId="0" fontId="0" fillId="15" borderId="8" xfId="0" applyFill="1" applyBorder="1" applyProtection="1">
      <protection locked="0"/>
    </xf>
    <xf numFmtId="0" fontId="0" fillId="15" borderId="1" xfId="0" applyFill="1" applyBorder="1" applyProtection="1">
      <protection locked="0"/>
    </xf>
    <xf numFmtId="1" fontId="1" fillId="0" borderId="8" xfId="0" applyNumberFormat="1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1" fontId="6" fillId="0" borderId="12" xfId="0" applyNumberFormat="1" applyFont="1" applyFill="1" applyBorder="1"/>
    <xf numFmtId="1" fontId="1" fillId="0" borderId="26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1" fillId="0" borderId="24" xfId="0" applyNumberFormat="1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/>
    </xf>
    <xf numFmtId="1" fontId="1" fillId="0" borderId="30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/>
    </xf>
    <xf numFmtId="1" fontId="6" fillId="0" borderId="32" xfId="0" applyNumberFormat="1" applyFont="1" applyFill="1" applyBorder="1"/>
    <xf numFmtId="1" fontId="1" fillId="0" borderId="33" xfId="0" applyNumberFormat="1" applyFont="1" applyFill="1" applyBorder="1" applyAlignment="1">
      <alignment horizontal="center"/>
    </xf>
    <xf numFmtId="1" fontId="1" fillId="0" borderId="34" xfId="0" applyNumberFormat="1" applyFont="1" applyFill="1" applyBorder="1" applyAlignment="1">
      <alignment horizontal="center"/>
    </xf>
    <xf numFmtId="1" fontId="6" fillId="0" borderId="15" xfId="0" applyNumberFormat="1" applyFont="1" applyFill="1" applyBorder="1"/>
    <xf numFmtId="0" fontId="1" fillId="0" borderId="1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center"/>
    </xf>
    <xf numFmtId="1" fontId="1" fillId="16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2" xfId="0" applyBorder="1" applyAlignment="1"/>
    <xf numFmtId="0" fontId="4" fillId="8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0" fillId="0" borderId="43" xfId="0" applyBorder="1" applyAlignment="1"/>
    <xf numFmtId="0" fontId="4" fillId="8" borderId="14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Alignment="1"/>
    <xf numFmtId="0" fontId="0" fillId="4" borderId="56" xfId="0" applyFill="1" applyBorder="1" applyAlignment="1">
      <alignment horizontal="center" vertical="center"/>
    </xf>
    <xf numFmtId="0" fontId="0" fillId="6" borderId="0" xfId="0" applyFill="1" applyBorder="1" applyAlignment="1" applyProtection="1">
      <alignment horizontal="center" vertical="center" textRotation="90"/>
    </xf>
    <xf numFmtId="0" fontId="0" fillId="0" borderId="0" xfId="0" applyAlignment="1">
      <alignment textRotation="90"/>
    </xf>
    <xf numFmtId="0" fontId="0" fillId="0" borderId="35" xfId="0" applyBorder="1" applyAlignment="1">
      <alignment textRotation="9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textRotation="90" wrapText="1"/>
    </xf>
    <xf numFmtId="0" fontId="0" fillId="0" borderId="0" xfId="0" applyAlignment="1">
      <alignment textRotation="90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 applyBorder="1" applyAlignment="1" applyProtection="1">
      <alignment horizontal="center" vertical="center"/>
    </xf>
    <xf numFmtId="0" fontId="0" fillId="6" borderId="47" xfId="0" applyFill="1" applyBorder="1" applyAlignment="1" applyProtection="1">
      <alignment horizontal="center" vertical="center"/>
    </xf>
    <xf numFmtId="0" fontId="0" fillId="6" borderId="13" xfId="0" applyFill="1" applyBorder="1" applyAlignment="1" applyProtection="1">
      <alignment horizontal="center" vertical="center"/>
    </xf>
    <xf numFmtId="0" fontId="0" fillId="9" borderId="48" xfId="0" applyFill="1" applyBorder="1" applyAlignment="1" applyProtection="1">
      <alignment wrapText="1"/>
    </xf>
    <xf numFmtId="0" fontId="0" fillId="0" borderId="49" xfId="0" applyBorder="1" applyAlignment="1">
      <alignment wrapText="1"/>
    </xf>
    <xf numFmtId="0" fontId="0" fillId="17" borderId="50" xfId="0" applyFill="1" applyBorder="1" applyAlignment="1"/>
    <xf numFmtId="0" fontId="0" fillId="0" borderId="51" xfId="0" applyBorder="1" applyAlignment="1"/>
    <xf numFmtId="0" fontId="0" fillId="0" borderId="52" xfId="0" applyBorder="1" applyAlignment="1" applyProtection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5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11" borderId="54" xfId="0" applyFill="1" applyBorder="1" applyAlignment="1"/>
    <xf numFmtId="0" fontId="0" fillId="11" borderId="31" xfId="0" applyFill="1" applyBorder="1" applyAlignment="1"/>
    <xf numFmtId="0" fontId="0" fillId="11" borderId="55" xfId="0" applyFill="1" applyBorder="1" applyAlignment="1"/>
    <xf numFmtId="0" fontId="0" fillId="18" borderId="54" xfId="0" applyFill="1" applyBorder="1" applyAlignment="1"/>
    <xf numFmtId="0" fontId="0" fillId="18" borderId="31" xfId="0" applyFill="1" applyBorder="1" applyAlignment="1"/>
    <xf numFmtId="0" fontId="0" fillId="18" borderId="55" xfId="0" applyFill="1" applyBorder="1" applyAlignment="1"/>
    <xf numFmtId="49" fontId="0" fillId="0" borderId="53" xfId="0" applyNumberFormat="1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49" fontId="0" fillId="0" borderId="52" xfId="0" applyNumberFormat="1" applyBorder="1" applyAlignment="1" applyProtection="1">
      <alignment horizontal="center" vertical="center" wrapText="1"/>
      <protection locked="0"/>
    </xf>
    <xf numFmtId="49" fontId="0" fillId="0" borderId="50" xfId="0" applyNumberFormat="1" applyBorder="1" applyAlignment="1" applyProtection="1">
      <alignment horizontal="center" vertical="center" wrapText="1"/>
      <protection locked="0"/>
    </xf>
    <xf numFmtId="49" fontId="0" fillId="0" borderId="48" xfId="0" applyNumberFormat="1" applyBorder="1" applyAlignment="1" applyProtection="1">
      <alignment horizontal="center" vertical="center" wrapText="1"/>
      <protection locked="0"/>
    </xf>
    <xf numFmtId="49" fontId="0" fillId="0" borderId="51" xfId="0" applyNumberFormat="1" applyBorder="1" applyAlignment="1" applyProtection="1">
      <alignment horizontal="center" vertical="center" wrapText="1"/>
      <protection locked="0"/>
    </xf>
    <xf numFmtId="49" fontId="0" fillId="0" borderId="49" xfId="0" applyNumberFormat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0" zoomScaleNormal="80" workbookViewId="0">
      <selection activeCell="E30" sqref="E30:I33"/>
    </sheetView>
  </sheetViews>
  <sheetFormatPr baseColWidth="10" defaultRowHeight="15" outlineLevelCol="1" x14ac:dyDescent="0.2"/>
  <cols>
    <col min="1" max="1" width="11" style="1" customWidth="1"/>
    <col min="2" max="2" width="35.140625" style="1" customWidth="1"/>
    <col min="3" max="3" width="23.85546875" style="1" customWidth="1"/>
    <col min="4" max="4" width="26.5703125" style="1" bestFit="1" customWidth="1"/>
    <col min="5" max="5" width="10.7109375" style="1" customWidth="1"/>
    <col min="6" max="6" width="12.5703125" style="1" customWidth="1"/>
    <col min="7" max="7" width="10.7109375" style="1" customWidth="1"/>
    <col min="8" max="8" width="12.5703125" style="1" customWidth="1"/>
    <col min="10" max="11" width="12.42578125" hidden="1" customWidth="1" outlineLevel="1"/>
    <col min="12" max="16" width="11.42578125" hidden="1" customWidth="1" outlineLevel="1"/>
    <col min="17" max="17" width="12" bestFit="1" customWidth="1" collapsed="1"/>
  </cols>
  <sheetData>
    <row r="1" spans="1:16" ht="15.75" thickBot="1" x14ac:dyDescent="0.25">
      <c r="B1" s="2"/>
      <c r="C1" s="2"/>
      <c r="D1" s="3"/>
      <c r="E1" s="2"/>
      <c r="F1" s="2"/>
      <c r="G1" s="2"/>
      <c r="H1" s="2"/>
    </row>
    <row r="2" spans="1:16" ht="13.5" thickTop="1" x14ac:dyDescent="0.2">
      <c r="A2" s="96" t="s">
        <v>81</v>
      </c>
      <c r="B2" s="97"/>
      <c r="C2" s="97"/>
      <c r="D2" s="97"/>
      <c r="E2" s="97"/>
      <c r="F2" s="97"/>
      <c r="G2" s="97"/>
      <c r="H2" s="97"/>
      <c r="I2" s="98"/>
    </row>
    <row r="3" spans="1:16" ht="15.75" customHeight="1" x14ac:dyDescent="0.2">
      <c r="A3" s="99"/>
      <c r="B3" s="100"/>
      <c r="C3" s="100"/>
      <c r="D3" s="100"/>
      <c r="E3" s="100"/>
      <c r="F3" s="100"/>
      <c r="G3" s="100"/>
      <c r="H3" s="100"/>
      <c r="I3" s="101"/>
    </row>
    <row r="4" spans="1:16" ht="52.5" customHeight="1" thickBot="1" x14ac:dyDescent="0.35">
      <c r="A4" s="102" t="s">
        <v>5</v>
      </c>
      <c r="B4" s="104" t="s">
        <v>4</v>
      </c>
      <c r="C4" s="104" t="s">
        <v>22</v>
      </c>
      <c r="D4" s="104" t="s">
        <v>3</v>
      </c>
      <c r="E4" s="93" t="s">
        <v>44</v>
      </c>
      <c r="F4" s="93"/>
      <c r="G4" s="93" t="s">
        <v>45</v>
      </c>
      <c r="H4" s="93"/>
      <c r="I4" s="94" t="s">
        <v>46</v>
      </c>
      <c r="J4" s="95" t="s">
        <v>28</v>
      </c>
      <c r="K4" s="95"/>
      <c r="L4" s="95"/>
      <c r="M4" s="95"/>
      <c r="N4" s="95"/>
      <c r="O4" s="95"/>
    </row>
    <row r="5" spans="1:16" ht="30" customHeight="1" thickBot="1" x14ac:dyDescent="0.25">
      <c r="A5" s="103"/>
      <c r="B5" s="105"/>
      <c r="C5" s="105"/>
      <c r="D5" s="105"/>
      <c r="E5" s="22" t="s">
        <v>36</v>
      </c>
      <c r="F5" s="22" t="s">
        <v>27</v>
      </c>
      <c r="G5" s="22" t="s">
        <v>36</v>
      </c>
      <c r="H5" s="22" t="s">
        <v>27</v>
      </c>
      <c r="I5" s="94"/>
      <c r="J5" s="21" t="s">
        <v>26</v>
      </c>
      <c r="K5" s="17" t="s">
        <v>27</v>
      </c>
      <c r="L5" s="17" t="s">
        <v>26</v>
      </c>
      <c r="M5" s="17" t="s">
        <v>27</v>
      </c>
      <c r="N5" s="17" t="s">
        <v>26</v>
      </c>
      <c r="O5" s="17" t="s">
        <v>27</v>
      </c>
    </row>
    <row r="6" spans="1:16" x14ac:dyDescent="0.2">
      <c r="A6" s="88" t="s">
        <v>9</v>
      </c>
      <c r="B6" s="89"/>
      <c r="C6" s="89"/>
      <c r="D6" s="89"/>
      <c r="E6" s="89"/>
      <c r="F6" s="89"/>
      <c r="G6" s="89"/>
      <c r="H6" s="89"/>
      <c r="I6" s="91"/>
    </row>
    <row r="7" spans="1:16" x14ac:dyDescent="0.2">
      <c r="A7" s="6"/>
      <c r="B7" s="4"/>
      <c r="C7" s="4"/>
      <c r="D7" s="5"/>
      <c r="E7" s="86"/>
      <c r="F7" s="86"/>
      <c r="G7" s="86"/>
      <c r="H7" s="86"/>
      <c r="I7" s="87"/>
    </row>
    <row r="8" spans="1:16" x14ac:dyDescent="0.2">
      <c r="A8" s="88" t="s">
        <v>33</v>
      </c>
      <c r="B8" s="89"/>
      <c r="C8" s="89"/>
      <c r="D8" s="89"/>
      <c r="E8" s="90"/>
      <c r="F8" s="90"/>
      <c r="G8" s="89"/>
      <c r="H8" s="89"/>
      <c r="I8" s="91"/>
    </row>
    <row r="9" spans="1:16" ht="15.75" x14ac:dyDescent="0.25">
      <c r="A9" s="6"/>
      <c r="B9" s="34"/>
      <c r="C9" s="7"/>
      <c r="D9" s="25"/>
      <c r="E9" s="68"/>
      <c r="F9" s="69"/>
      <c r="G9" s="68"/>
      <c r="H9" s="69"/>
      <c r="I9" s="70"/>
      <c r="J9" s="18"/>
      <c r="K9" s="18"/>
      <c r="L9" s="18"/>
      <c r="M9" s="18"/>
      <c r="N9" s="18"/>
      <c r="O9" s="18"/>
      <c r="P9" s="19"/>
    </row>
    <row r="10" spans="1:16" ht="15.75" x14ac:dyDescent="0.25">
      <c r="A10" s="6"/>
      <c r="B10" s="4"/>
      <c r="C10" s="7"/>
      <c r="D10" s="41"/>
      <c r="E10" s="71"/>
      <c r="F10" s="72"/>
      <c r="G10" s="71"/>
      <c r="H10" s="72"/>
      <c r="I10" s="70"/>
      <c r="J10" s="18" t="e">
        <f>#REF!</f>
        <v>#REF!</v>
      </c>
      <c r="K10" s="18" t="e">
        <f>(J10*1000)/MAX(#REF!)</f>
        <v>#REF!</v>
      </c>
      <c r="L10" s="18" t="e">
        <f>#REF!</f>
        <v>#REF!</v>
      </c>
      <c r="M10" s="18" t="e">
        <f>(L10*1000)/MAX(#REF!)</f>
        <v>#REF!</v>
      </c>
      <c r="N10" s="18" t="e">
        <f>#REF!</f>
        <v>#REF!</v>
      </c>
      <c r="O10" s="18" t="e">
        <f>(N10*1000)/MAX(#REF!)</f>
        <v>#REF!</v>
      </c>
      <c r="P10" s="19" t="e">
        <f>0.4*((K10+O10)-MIN(K10,O10))+0.6*M10</f>
        <v>#REF!</v>
      </c>
    </row>
    <row r="11" spans="1:16" ht="15.75" x14ac:dyDescent="0.25">
      <c r="A11" s="6"/>
      <c r="B11" s="4"/>
      <c r="C11" s="7"/>
      <c r="D11" s="41"/>
      <c r="E11" s="68"/>
      <c r="F11" s="69"/>
      <c r="G11" s="68"/>
      <c r="H11" s="69"/>
      <c r="I11" s="70"/>
      <c r="J11" s="18" t="e">
        <f>#REF!</f>
        <v>#REF!</v>
      </c>
      <c r="K11" s="18" t="e">
        <f>(J11*1000)/MAX(#REF!)</f>
        <v>#REF!</v>
      </c>
      <c r="L11" s="18" t="e">
        <f>#REF!</f>
        <v>#REF!</v>
      </c>
      <c r="M11" s="18" t="e">
        <f>(L11*1000)/MAX(#REF!)</f>
        <v>#REF!</v>
      </c>
      <c r="N11" s="18" t="e">
        <f>#REF!</f>
        <v>#REF!</v>
      </c>
      <c r="O11" s="18" t="e">
        <f>(N11*1000)/MAX(#REF!)</f>
        <v>#REF!</v>
      </c>
      <c r="P11" s="19" t="e">
        <f>0.4*((K11+O11)-MIN(K11,O11))+0.6*M11</f>
        <v>#REF!</v>
      </c>
    </row>
    <row r="12" spans="1:16" ht="14.25" customHeight="1" x14ac:dyDescent="0.25">
      <c r="A12" s="6"/>
      <c r="B12" s="4"/>
      <c r="C12" s="7"/>
      <c r="D12" s="41"/>
      <c r="E12" s="68"/>
      <c r="F12" s="69"/>
      <c r="G12" s="68"/>
      <c r="H12" s="69"/>
      <c r="I12" s="70"/>
      <c r="J12" s="18" t="e">
        <f>#REF!</f>
        <v>#REF!</v>
      </c>
      <c r="K12" s="18" t="e">
        <f>(J12*1000)/MAX(#REF!)</f>
        <v>#REF!</v>
      </c>
      <c r="L12" s="18" t="e">
        <f>#REF!</f>
        <v>#REF!</v>
      </c>
      <c r="M12" s="18" t="e">
        <f>(L12*1000)/MAX(#REF!)</f>
        <v>#REF!</v>
      </c>
      <c r="N12" s="18" t="e">
        <f>#REF!</f>
        <v>#REF!</v>
      </c>
      <c r="O12" s="18" t="e">
        <f>(N12*1000)/MAX(#REF!)</f>
        <v>#REF!</v>
      </c>
      <c r="P12" s="19" t="e">
        <f>0.4*((K12+O12)-MIN(K12,O12))+0.6*M12</f>
        <v>#REF!</v>
      </c>
    </row>
    <row r="13" spans="1:16" ht="14.25" customHeight="1" x14ac:dyDescent="0.25">
      <c r="A13" s="6"/>
      <c r="B13" s="4"/>
      <c r="C13" s="7"/>
      <c r="D13" s="41"/>
      <c r="E13" s="68"/>
      <c r="F13" s="69"/>
      <c r="G13" s="68"/>
      <c r="H13" s="69"/>
      <c r="I13" s="70"/>
      <c r="J13" s="18" t="e">
        <f>#REF!</f>
        <v>#REF!</v>
      </c>
      <c r="K13" s="18" t="e">
        <f>(J13*1000)/MAX(#REF!)</f>
        <v>#REF!</v>
      </c>
      <c r="L13" s="18" t="e">
        <f>#REF!</f>
        <v>#REF!</v>
      </c>
      <c r="M13" s="18" t="e">
        <f>(L13*1000)/MAX(#REF!)</f>
        <v>#REF!</v>
      </c>
      <c r="N13" s="18" t="e">
        <f>#REF!</f>
        <v>#REF!</v>
      </c>
      <c r="O13" s="18" t="e">
        <f>(N13*1000)/MAX(#REF!)</f>
        <v>#REF!</v>
      </c>
      <c r="P13" s="19" t="e">
        <f>0.4*((K13+O13)-MIN(K13,O13))+0.6*M13</f>
        <v>#REF!</v>
      </c>
    </row>
    <row r="14" spans="1:16" ht="16.5" thickBot="1" x14ac:dyDescent="0.3">
      <c r="A14" s="6"/>
      <c r="B14" s="25"/>
      <c r="C14" s="7"/>
      <c r="D14" s="27"/>
      <c r="E14" s="73"/>
      <c r="F14" s="74"/>
      <c r="G14" s="73"/>
      <c r="H14" s="74"/>
      <c r="I14" s="70"/>
      <c r="J14" s="18"/>
      <c r="K14" s="18"/>
      <c r="L14" s="18"/>
      <c r="M14" s="18"/>
      <c r="N14" s="18"/>
      <c r="O14" s="18"/>
      <c r="P14" s="19"/>
    </row>
    <row r="15" spans="1:16" ht="16.5" customHeight="1" thickBot="1" x14ac:dyDescent="0.25">
      <c r="A15" s="88" t="s">
        <v>34</v>
      </c>
      <c r="B15" s="89"/>
      <c r="C15" s="89"/>
      <c r="D15" s="89"/>
      <c r="E15" s="92"/>
      <c r="F15" s="92"/>
      <c r="G15" s="89"/>
      <c r="H15" s="89"/>
      <c r="I15" s="91"/>
      <c r="J15" s="18"/>
      <c r="K15" s="18"/>
      <c r="L15" s="18"/>
      <c r="M15" s="18"/>
      <c r="N15" s="18"/>
      <c r="O15" s="18"/>
      <c r="P15" s="19">
        <f t="shared" ref="P15:P33" si="0">0.4*((K15+O15)-MIN(K15,O15))+0.6*M15</f>
        <v>0</v>
      </c>
    </row>
    <row r="16" spans="1:16" ht="15.75" customHeight="1" x14ac:dyDescent="0.25">
      <c r="A16" s="55">
        <v>1</v>
      </c>
      <c r="B16" s="57" t="s">
        <v>48</v>
      </c>
      <c r="C16" s="25"/>
      <c r="D16" s="54" t="s">
        <v>49</v>
      </c>
      <c r="E16" s="75"/>
      <c r="F16" s="76"/>
      <c r="G16" s="75"/>
      <c r="H16" s="76"/>
      <c r="I16" s="70"/>
      <c r="J16" s="18" t="e">
        <f>#REF!</f>
        <v>#REF!</v>
      </c>
      <c r="K16" s="18" t="e">
        <f t="shared" ref="K16:K23" si="1">(J16*1000)/MAX(J$16:J$22)</f>
        <v>#REF!</v>
      </c>
      <c r="L16" s="18" t="e">
        <f>#REF!</f>
        <v>#REF!</v>
      </c>
      <c r="M16" s="18" t="e">
        <f t="shared" ref="M16:M23" si="2">(L16*1000)/MAX(L$16:L$22)</f>
        <v>#REF!</v>
      </c>
      <c r="N16" s="18" t="e">
        <f>#REF!</f>
        <v>#REF!</v>
      </c>
      <c r="O16" s="18" t="e">
        <f t="shared" ref="O16:O23" si="3">(N16*1000)/MAX(N$16:N$22)</f>
        <v>#REF!</v>
      </c>
      <c r="P16" s="19" t="e">
        <f t="shared" si="0"/>
        <v>#REF!</v>
      </c>
    </row>
    <row r="17" spans="1:16" ht="17.25" customHeight="1" x14ac:dyDescent="0.25">
      <c r="A17" s="55">
        <v>2</v>
      </c>
      <c r="B17" s="57" t="s">
        <v>19</v>
      </c>
      <c r="C17" s="25"/>
      <c r="D17" s="54" t="s">
        <v>2</v>
      </c>
      <c r="E17" s="68"/>
      <c r="F17" s="69"/>
      <c r="G17" s="68"/>
      <c r="H17" s="69"/>
      <c r="I17" s="70"/>
      <c r="J17" s="18" t="e">
        <f>#REF!</f>
        <v>#REF!</v>
      </c>
      <c r="K17" s="18" t="e">
        <f t="shared" si="1"/>
        <v>#REF!</v>
      </c>
      <c r="L17" s="18" t="e">
        <f>#REF!</f>
        <v>#REF!</v>
      </c>
      <c r="M17" s="18" t="e">
        <f t="shared" si="2"/>
        <v>#REF!</v>
      </c>
      <c r="N17" s="18" t="e">
        <f>#REF!</f>
        <v>#REF!</v>
      </c>
      <c r="O17" s="18" t="e">
        <f t="shared" si="3"/>
        <v>#REF!</v>
      </c>
      <c r="P17" s="19" t="e">
        <f t="shared" si="0"/>
        <v>#REF!</v>
      </c>
    </row>
    <row r="18" spans="1:16" ht="15.75" customHeight="1" x14ac:dyDescent="0.25">
      <c r="A18" s="55">
        <v>3</v>
      </c>
      <c r="B18" s="58" t="s">
        <v>50</v>
      </c>
      <c r="C18" s="25"/>
      <c r="D18" s="54" t="s">
        <v>49</v>
      </c>
      <c r="E18" s="68"/>
      <c r="F18" s="69"/>
      <c r="G18" s="68"/>
      <c r="H18" s="69"/>
      <c r="I18" s="70"/>
      <c r="J18" s="18" t="e">
        <f>#REF!</f>
        <v>#REF!</v>
      </c>
      <c r="K18" s="18" t="e">
        <f t="shared" si="1"/>
        <v>#REF!</v>
      </c>
      <c r="L18" s="18" t="e">
        <f>#REF!</f>
        <v>#REF!</v>
      </c>
      <c r="M18" s="18" t="e">
        <f t="shared" si="2"/>
        <v>#REF!</v>
      </c>
      <c r="N18" s="18" t="e">
        <f>#REF!</f>
        <v>#REF!</v>
      </c>
      <c r="O18" s="18" t="e">
        <f t="shared" si="3"/>
        <v>#REF!</v>
      </c>
      <c r="P18" s="19" t="e">
        <f t="shared" si="0"/>
        <v>#REF!</v>
      </c>
    </row>
    <row r="19" spans="1:16" ht="15.75" x14ac:dyDescent="0.25">
      <c r="A19" s="55">
        <v>4</v>
      </c>
      <c r="B19" s="56" t="s">
        <v>20</v>
      </c>
      <c r="C19" s="25"/>
      <c r="D19" s="52" t="s">
        <v>0</v>
      </c>
      <c r="E19" s="68"/>
      <c r="F19" s="69"/>
      <c r="G19" s="68"/>
      <c r="H19" s="69"/>
      <c r="I19" s="70"/>
      <c r="J19" s="18" t="e">
        <f>#REF!</f>
        <v>#REF!</v>
      </c>
      <c r="K19" s="18" t="e">
        <f t="shared" si="1"/>
        <v>#REF!</v>
      </c>
      <c r="L19" s="18" t="e">
        <f>#REF!</f>
        <v>#REF!</v>
      </c>
      <c r="M19" s="18" t="e">
        <f t="shared" si="2"/>
        <v>#REF!</v>
      </c>
      <c r="N19" s="18" t="e">
        <f>#REF!</f>
        <v>#REF!</v>
      </c>
      <c r="O19" s="18" t="e">
        <f t="shared" si="3"/>
        <v>#REF!</v>
      </c>
      <c r="P19" s="19" t="e">
        <f t="shared" si="0"/>
        <v>#REF!</v>
      </c>
    </row>
    <row r="20" spans="1:16" ht="17.25" customHeight="1" x14ac:dyDescent="0.25">
      <c r="A20" s="55">
        <v>5</v>
      </c>
      <c r="B20" s="57" t="s">
        <v>32</v>
      </c>
      <c r="C20" s="25"/>
      <c r="D20" s="54" t="s">
        <v>0</v>
      </c>
      <c r="E20" s="68"/>
      <c r="F20" s="69"/>
      <c r="G20" s="68"/>
      <c r="H20" s="69"/>
      <c r="I20" s="70"/>
      <c r="J20" s="18" t="e">
        <f>#REF!</f>
        <v>#REF!</v>
      </c>
      <c r="K20" s="18" t="e">
        <f t="shared" si="1"/>
        <v>#REF!</v>
      </c>
      <c r="L20" s="18" t="e">
        <f>#REF!</f>
        <v>#REF!</v>
      </c>
      <c r="M20" s="18" t="e">
        <f t="shared" si="2"/>
        <v>#REF!</v>
      </c>
      <c r="N20" s="18" t="e">
        <f>#REF!</f>
        <v>#REF!</v>
      </c>
      <c r="O20" s="18" t="e">
        <f t="shared" si="3"/>
        <v>#REF!</v>
      </c>
      <c r="P20" s="19" t="e">
        <f t="shared" si="0"/>
        <v>#REF!</v>
      </c>
    </row>
    <row r="21" spans="1:16" ht="15.75" x14ac:dyDescent="0.25">
      <c r="A21" s="55">
        <v>6</v>
      </c>
      <c r="B21" s="58" t="s">
        <v>51</v>
      </c>
      <c r="C21" s="7"/>
      <c r="D21" s="54" t="s">
        <v>2</v>
      </c>
      <c r="E21" s="68"/>
      <c r="F21" s="69"/>
      <c r="G21" s="68"/>
      <c r="H21" s="69"/>
      <c r="I21" s="70"/>
      <c r="J21" s="18" t="e">
        <f>#REF!</f>
        <v>#REF!</v>
      </c>
      <c r="K21" s="18" t="e">
        <f t="shared" si="1"/>
        <v>#REF!</v>
      </c>
      <c r="L21" s="18" t="e">
        <f>#REF!</f>
        <v>#REF!</v>
      </c>
      <c r="M21" s="18" t="e">
        <f t="shared" si="2"/>
        <v>#REF!</v>
      </c>
      <c r="N21" s="18" t="e">
        <f>#REF!</f>
        <v>#REF!</v>
      </c>
      <c r="O21" s="18" t="e">
        <f t="shared" si="3"/>
        <v>#REF!</v>
      </c>
      <c r="P21" s="19" t="e">
        <f t="shared" si="0"/>
        <v>#REF!</v>
      </c>
    </row>
    <row r="22" spans="1:16" ht="15.75" x14ac:dyDescent="0.25">
      <c r="A22" s="55">
        <v>7</v>
      </c>
      <c r="B22" s="58" t="s">
        <v>52</v>
      </c>
      <c r="C22" s="7"/>
      <c r="D22" s="54" t="s">
        <v>49</v>
      </c>
      <c r="E22" s="68"/>
      <c r="F22" s="69"/>
      <c r="G22" s="68"/>
      <c r="H22" s="69"/>
      <c r="I22" s="70"/>
      <c r="J22" s="18" t="e">
        <f>#REF!</f>
        <v>#REF!</v>
      </c>
      <c r="K22" s="18" t="e">
        <f t="shared" si="1"/>
        <v>#REF!</v>
      </c>
      <c r="L22" s="18" t="e">
        <f>#REF!</f>
        <v>#REF!</v>
      </c>
      <c r="M22" s="18" t="e">
        <f t="shared" si="2"/>
        <v>#REF!</v>
      </c>
      <c r="N22" s="18" t="e">
        <f>#REF!</f>
        <v>#REF!</v>
      </c>
      <c r="O22" s="18" t="e">
        <f t="shared" si="3"/>
        <v>#REF!</v>
      </c>
      <c r="P22" s="19" t="e">
        <f t="shared" si="0"/>
        <v>#REF!</v>
      </c>
    </row>
    <row r="23" spans="1:16" ht="15.75" x14ac:dyDescent="0.25">
      <c r="A23" s="55">
        <v>8</v>
      </c>
      <c r="B23" s="58" t="s">
        <v>31</v>
      </c>
      <c r="C23" s="7"/>
      <c r="D23" s="54" t="s">
        <v>0</v>
      </c>
      <c r="E23" s="68"/>
      <c r="F23" s="69"/>
      <c r="G23" s="68"/>
      <c r="H23" s="69"/>
      <c r="I23" s="70"/>
      <c r="J23" s="18" t="e">
        <f>#REF!</f>
        <v>#REF!</v>
      </c>
      <c r="K23" s="18" t="e">
        <f t="shared" si="1"/>
        <v>#REF!</v>
      </c>
      <c r="L23" s="18" t="e">
        <f>#REF!</f>
        <v>#REF!</v>
      </c>
      <c r="M23" s="18" t="e">
        <f t="shared" si="2"/>
        <v>#REF!</v>
      </c>
      <c r="N23" s="18" t="e">
        <f>#REF!</f>
        <v>#REF!</v>
      </c>
      <c r="O23" s="18" t="e">
        <f t="shared" si="3"/>
        <v>#REF!</v>
      </c>
      <c r="P23" s="19" t="e">
        <f>0.4*((K23+O23)-MIN(K23,O23))+0.6*M23</f>
        <v>#REF!</v>
      </c>
    </row>
    <row r="24" spans="1:16" ht="15.75" x14ac:dyDescent="0.25">
      <c r="A24" s="55">
        <v>9</v>
      </c>
      <c r="B24" s="59" t="s">
        <v>53</v>
      </c>
      <c r="C24" s="7"/>
      <c r="D24" s="54" t="s">
        <v>49</v>
      </c>
      <c r="E24" s="68"/>
      <c r="F24" s="69"/>
      <c r="G24" s="68"/>
      <c r="H24" s="69"/>
      <c r="I24" s="70"/>
      <c r="J24" s="18"/>
      <c r="K24" s="18"/>
      <c r="L24" s="18"/>
      <c r="M24" s="18"/>
      <c r="N24" s="18"/>
      <c r="O24" s="18"/>
      <c r="P24" s="19"/>
    </row>
    <row r="25" spans="1:16" ht="15.75" x14ac:dyDescent="0.25">
      <c r="A25" s="55">
        <v>10</v>
      </c>
      <c r="B25" s="58" t="s">
        <v>30</v>
      </c>
      <c r="C25" s="7"/>
      <c r="D25" s="54" t="s">
        <v>0</v>
      </c>
      <c r="E25" s="68"/>
      <c r="F25" s="69"/>
      <c r="G25" s="68"/>
      <c r="H25" s="69"/>
      <c r="I25" s="70"/>
      <c r="J25" s="18"/>
      <c r="K25" s="18"/>
      <c r="L25" s="18"/>
      <c r="M25" s="18"/>
      <c r="N25" s="18"/>
      <c r="O25" s="18"/>
      <c r="P25" s="19"/>
    </row>
    <row r="26" spans="1:16" ht="15.75" x14ac:dyDescent="0.25">
      <c r="A26" s="6"/>
      <c r="B26" s="25"/>
      <c r="C26" s="7"/>
      <c r="D26" s="27"/>
      <c r="E26" s="68"/>
      <c r="F26" s="69"/>
      <c r="G26" s="68"/>
      <c r="H26" s="69"/>
      <c r="I26" s="70"/>
      <c r="J26" s="18"/>
      <c r="K26" s="18"/>
      <c r="L26" s="18"/>
      <c r="M26" s="18"/>
      <c r="N26" s="18"/>
      <c r="O26" s="18"/>
      <c r="P26" s="19"/>
    </row>
    <row r="27" spans="1:16" ht="15.75" x14ac:dyDescent="0.25">
      <c r="A27" s="6"/>
      <c r="B27" s="25"/>
      <c r="C27" s="7"/>
      <c r="D27" s="27"/>
      <c r="E27" s="68"/>
      <c r="F27" s="69"/>
      <c r="G27" s="68"/>
      <c r="H27" s="69"/>
      <c r="I27" s="70"/>
      <c r="J27" s="18"/>
      <c r="K27" s="18"/>
      <c r="L27" s="18"/>
      <c r="M27" s="18"/>
      <c r="N27" s="18"/>
      <c r="O27" s="18"/>
      <c r="P27" s="19"/>
    </row>
    <row r="28" spans="1:16" ht="15.75" x14ac:dyDescent="0.25">
      <c r="A28" s="6"/>
      <c r="B28" s="25"/>
      <c r="C28" s="7"/>
      <c r="D28" s="27"/>
      <c r="E28" s="68"/>
      <c r="F28" s="69"/>
      <c r="G28" s="68"/>
      <c r="H28" s="69"/>
      <c r="I28" s="70"/>
      <c r="J28" s="18"/>
      <c r="K28" s="18"/>
      <c r="L28" s="18"/>
      <c r="M28" s="18"/>
      <c r="N28" s="18"/>
      <c r="O28" s="18"/>
      <c r="P28" s="19"/>
    </row>
    <row r="29" spans="1:16" ht="15.75" thickBot="1" x14ac:dyDescent="0.25">
      <c r="A29" s="88" t="s">
        <v>35</v>
      </c>
      <c r="B29" s="89"/>
      <c r="C29" s="89"/>
      <c r="D29" s="89"/>
      <c r="E29" s="92"/>
      <c r="F29" s="92"/>
      <c r="G29" s="89"/>
      <c r="H29" s="89"/>
      <c r="I29" s="91"/>
      <c r="J29" s="18"/>
      <c r="K29" s="18"/>
      <c r="L29" s="18"/>
      <c r="M29" s="18"/>
      <c r="N29" s="18"/>
      <c r="O29" s="18"/>
      <c r="P29" s="19">
        <f t="shared" si="0"/>
        <v>0</v>
      </c>
    </row>
    <row r="30" spans="1:16" ht="15.75" x14ac:dyDescent="0.25">
      <c r="A30" s="6">
        <v>11</v>
      </c>
      <c r="B30" s="34" t="s">
        <v>21</v>
      </c>
      <c r="C30" s="25"/>
      <c r="D30" s="54" t="s">
        <v>0</v>
      </c>
      <c r="E30" s="75"/>
      <c r="F30" s="76"/>
      <c r="G30" s="75"/>
      <c r="H30" s="76"/>
      <c r="I30" s="70"/>
      <c r="J30" s="18" t="e">
        <f>#REF!</f>
        <v>#REF!</v>
      </c>
      <c r="K30" s="18" t="e">
        <f>(J30*1000)/MAX(J$30:J$33)</f>
        <v>#REF!</v>
      </c>
      <c r="L30" s="18" t="e">
        <f>#REF!</f>
        <v>#REF!</v>
      </c>
      <c r="M30" s="18" t="e">
        <f>(L30*1000)/MAX(L$30:L$33)</f>
        <v>#REF!</v>
      </c>
      <c r="N30" s="18" t="e">
        <f>#REF!</f>
        <v>#REF!</v>
      </c>
      <c r="O30" s="18" t="e">
        <f>(N30*1000)/MAX(N$30:N$33)</f>
        <v>#REF!</v>
      </c>
      <c r="P30" s="19" t="e">
        <f t="shared" si="0"/>
        <v>#REF!</v>
      </c>
    </row>
    <row r="31" spans="1:16" ht="15.75" x14ac:dyDescent="0.25">
      <c r="A31" s="6"/>
      <c r="B31" s="34"/>
      <c r="C31" s="25"/>
      <c r="D31" s="43"/>
      <c r="E31" s="77"/>
      <c r="F31" s="78"/>
      <c r="G31" s="77"/>
      <c r="H31" s="78"/>
      <c r="I31" s="79"/>
      <c r="J31" s="18"/>
      <c r="K31" s="18"/>
      <c r="L31" s="18"/>
      <c r="M31" s="18"/>
      <c r="N31" s="18"/>
      <c r="O31" s="18"/>
      <c r="P31" s="19"/>
    </row>
    <row r="32" spans="1:16" ht="15.75" x14ac:dyDescent="0.25">
      <c r="A32" s="31"/>
      <c r="B32" s="42"/>
      <c r="C32" s="32"/>
      <c r="D32" s="33"/>
      <c r="E32" s="77"/>
      <c r="F32" s="78"/>
      <c r="G32" s="77"/>
      <c r="H32" s="78"/>
      <c r="I32" s="79"/>
      <c r="J32" s="18"/>
      <c r="K32" s="18"/>
      <c r="L32" s="18"/>
      <c r="M32" s="18"/>
      <c r="N32" s="18"/>
      <c r="O32" s="18"/>
      <c r="P32" s="19"/>
    </row>
    <row r="33" spans="1:16" ht="16.5" thickBot="1" x14ac:dyDescent="0.3">
      <c r="A33" s="44"/>
      <c r="B33" s="29"/>
      <c r="C33" s="29"/>
      <c r="D33" s="30"/>
      <c r="E33" s="80"/>
      <c r="F33" s="81"/>
      <c r="G33" s="80"/>
      <c r="H33" s="81"/>
      <c r="I33" s="82"/>
      <c r="J33" s="18" t="e">
        <f>#REF!</f>
        <v>#REF!</v>
      </c>
      <c r="K33" s="18" t="e">
        <f>(J33*1000)/MAX(J$30:J$33)</f>
        <v>#REF!</v>
      </c>
      <c r="L33" s="18" t="e">
        <f>#REF!</f>
        <v>#REF!</v>
      </c>
      <c r="M33" s="18" t="e">
        <f>(L33*1000)/MAX(L$30:L$33)</f>
        <v>#REF!</v>
      </c>
      <c r="N33" s="18" t="e">
        <f>#REF!</f>
        <v>#REF!</v>
      </c>
      <c r="O33" s="18" t="e">
        <f>(N33*1000)/MAX(N$30:N$33)</f>
        <v>#REF!</v>
      </c>
      <c r="P33" s="19" t="e">
        <f t="shared" si="0"/>
        <v>#REF!</v>
      </c>
    </row>
    <row r="34" spans="1:16" ht="15.75" thickTop="1" x14ac:dyDescent="0.2"/>
  </sheetData>
  <mergeCells count="14">
    <mergeCell ref="J4:O4"/>
    <mergeCell ref="A2:I3"/>
    <mergeCell ref="A4:A5"/>
    <mergeCell ref="B4:B5"/>
    <mergeCell ref="C4:C5"/>
    <mergeCell ref="D4:D5"/>
    <mergeCell ref="E4:F4"/>
    <mergeCell ref="E7:I7"/>
    <mergeCell ref="A8:I8"/>
    <mergeCell ref="A15:I15"/>
    <mergeCell ref="A29:I29"/>
    <mergeCell ref="G4:H4"/>
    <mergeCell ref="A6:I6"/>
    <mergeCell ref="I4:I5"/>
  </mergeCells>
  <pageMargins left="0.74803149606299213" right="0.74803149606299213" top="0.31496062992125984" bottom="0.31496062992125984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zoomScale="80" zoomScaleNormal="80" workbookViewId="0">
      <selection activeCell="D40" sqref="D40"/>
    </sheetView>
  </sheetViews>
  <sheetFormatPr baseColWidth="10" defaultRowHeight="15" outlineLevelCol="1" x14ac:dyDescent="0.2"/>
  <cols>
    <col min="1" max="1" width="11" style="1" customWidth="1"/>
    <col min="2" max="2" width="35.140625" style="1" customWidth="1"/>
    <col min="3" max="3" width="17.42578125" style="1" customWidth="1"/>
    <col min="4" max="5" width="27.28515625" style="1" customWidth="1"/>
    <col min="6" max="6" width="10.7109375" style="1" customWidth="1"/>
    <col min="7" max="7" width="9.140625" style="1" customWidth="1"/>
    <col min="8" max="8" width="13.140625" customWidth="1"/>
    <col min="9" max="9" width="10.42578125" customWidth="1"/>
    <col min="10" max="10" width="13.140625" customWidth="1"/>
    <col min="11" max="11" width="10.42578125" customWidth="1"/>
    <col min="12" max="12" width="13.140625" customWidth="1"/>
    <col min="13" max="13" width="10.42578125" customWidth="1"/>
    <col min="15" max="16" width="12.42578125" hidden="1" customWidth="1" outlineLevel="1"/>
    <col min="17" max="21" width="11.42578125" hidden="1" customWidth="1" outlineLevel="1"/>
    <col min="22" max="22" width="12" bestFit="1" customWidth="1" collapsed="1"/>
  </cols>
  <sheetData>
    <row r="1" spans="1:21" ht="15.75" thickBot="1" x14ac:dyDescent="0.25">
      <c r="B1" s="2"/>
      <c r="C1" s="2"/>
      <c r="D1" s="3"/>
      <c r="E1" s="3"/>
      <c r="F1" s="2"/>
    </row>
    <row r="2" spans="1:21" ht="13.5" thickTop="1" x14ac:dyDescent="0.2">
      <c r="A2" s="96" t="s">
        <v>81</v>
      </c>
      <c r="B2" s="97"/>
      <c r="C2" s="97"/>
      <c r="D2" s="97"/>
      <c r="E2" s="97"/>
      <c r="F2" s="97"/>
      <c r="G2" s="97"/>
      <c r="H2" s="109"/>
      <c r="I2" s="109"/>
      <c r="J2" s="109"/>
      <c r="K2" s="109"/>
      <c r="L2" s="110"/>
      <c r="M2" s="110"/>
      <c r="N2" s="98"/>
    </row>
    <row r="3" spans="1:21" ht="15.75" customHeight="1" x14ac:dyDescent="0.2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11"/>
      <c r="M3" s="111"/>
      <c r="N3" s="101"/>
    </row>
    <row r="4" spans="1:21" ht="52.5" customHeight="1" thickBot="1" x14ac:dyDescent="0.35">
      <c r="A4" s="102" t="s">
        <v>5</v>
      </c>
      <c r="B4" s="104" t="s">
        <v>4</v>
      </c>
      <c r="C4" s="104" t="s">
        <v>8</v>
      </c>
      <c r="D4" s="104" t="s">
        <v>3</v>
      </c>
      <c r="E4" s="46"/>
      <c r="F4" s="93" t="s">
        <v>54</v>
      </c>
      <c r="G4" s="93"/>
      <c r="H4" s="93" t="s">
        <v>55</v>
      </c>
      <c r="I4" s="93"/>
      <c r="J4" s="93" t="s">
        <v>56</v>
      </c>
      <c r="K4" s="93"/>
      <c r="L4" s="93" t="s">
        <v>57</v>
      </c>
      <c r="M4" s="93"/>
      <c r="N4" s="94" t="s">
        <v>7</v>
      </c>
      <c r="O4" s="95" t="s">
        <v>28</v>
      </c>
      <c r="P4" s="95"/>
      <c r="Q4" s="95"/>
      <c r="R4" s="95"/>
      <c r="S4" s="95"/>
      <c r="T4" s="95"/>
    </row>
    <row r="5" spans="1:21" ht="18.75" customHeight="1" x14ac:dyDescent="0.2">
      <c r="A5" s="103"/>
      <c r="B5" s="105"/>
      <c r="C5" s="105"/>
      <c r="D5" s="105"/>
      <c r="E5" s="47"/>
      <c r="F5" s="93" t="s">
        <v>6</v>
      </c>
      <c r="G5" s="93" t="s">
        <v>1</v>
      </c>
      <c r="H5" s="93" t="s">
        <v>6</v>
      </c>
      <c r="I5" s="93" t="s">
        <v>1</v>
      </c>
      <c r="J5" s="93" t="s">
        <v>6</v>
      </c>
      <c r="K5" s="93" t="s">
        <v>1</v>
      </c>
      <c r="L5" s="93" t="s">
        <v>6</v>
      </c>
      <c r="M5" s="93" t="s">
        <v>1</v>
      </c>
      <c r="N5" s="94"/>
      <c r="O5" s="106" t="s">
        <v>23</v>
      </c>
      <c r="P5" s="107"/>
      <c r="Q5" s="108" t="s">
        <v>25</v>
      </c>
      <c r="R5" s="107"/>
      <c r="S5" s="108" t="s">
        <v>24</v>
      </c>
      <c r="T5" s="107"/>
      <c r="U5" s="20" t="s">
        <v>29</v>
      </c>
    </row>
    <row r="6" spans="1:21" ht="30" customHeight="1" thickBot="1" x14ac:dyDescent="0.25">
      <c r="A6" s="103"/>
      <c r="B6" s="105"/>
      <c r="C6" s="105"/>
      <c r="D6" s="105"/>
      <c r="E6" s="47"/>
      <c r="F6" s="22" t="s">
        <v>47</v>
      </c>
      <c r="G6" s="22" t="s">
        <v>37</v>
      </c>
      <c r="H6" s="22" t="s">
        <v>47</v>
      </c>
      <c r="I6" s="22" t="s">
        <v>37</v>
      </c>
      <c r="J6" s="22" t="s">
        <v>47</v>
      </c>
      <c r="K6" s="22" t="s">
        <v>37</v>
      </c>
      <c r="L6" s="22" t="s">
        <v>47</v>
      </c>
      <c r="M6" s="22" t="s">
        <v>37</v>
      </c>
      <c r="N6" s="94"/>
      <c r="O6" s="21" t="s">
        <v>26</v>
      </c>
      <c r="P6" s="17" t="s">
        <v>27</v>
      </c>
      <c r="Q6" s="17" t="s">
        <v>26</v>
      </c>
      <c r="R6" s="17" t="s">
        <v>27</v>
      </c>
      <c r="S6" s="17" t="s">
        <v>26</v>
      </c>
      <c r="T6" s="17" t="s">
        <v>27</v>
      </c>
    </row>
    <row r="7" spans="1:21" x14ac:dyDescent="0.2">
      <c r="A7" s="88" t="s">
        <v>9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117"/>
      <c r="M7" s="117"/>
      <c r="N7" s="91"/>
    </row>
    <row r="8" spans="1:21" x14ac:dyDescent="0.2">
      <c r="A8" s="6"/>
      <c r="B8" s="4"/>
      <c r="C8" s="7"/>
      <c r="D8" s="5"/>
      <c r="E8" s="5"/>
      <c r="F8" s="115">
        <v>3</v>
      </c>
      <c r="G8" s="116"/>
      <c r="H8" s="115"/>
      <c r="I8" s="116"/>
      <c r="J8" s="115"/>
      <c r="K8" s="116"/>
      <c r="L8" s="115"/>
      <c r="M8" s="116"/>
      <c r="N8" s="48"/>
    </row>
    <row r="9" spans="1:21" x14ac:dyDescent="0.2">
      <c r="A9" s="88" t="s">
        <v>33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117"/>
      <c r="M9" s="117"/>
      <c r="N9" s="91"/>
    </row>
    <row r="10" spans="1:21" ht="14.25" customHeight="1" x14ac:dyDescent="0.25">
      <c r="A10" s="6">
        <v>1</v>
      </c>
      <c r="B10" s="34" t="s">
        <v>83</v>
      </c>
      <c r="C10" s="25"/>
      <c r="D10" s="25"/>
      <c r="E10" s="25" t="s">
        <v>84</v>
      </c>
      <c r="F10" s="85">
        <f>MAX('Categoría C'!B20,'Categoría C'!C20)</f>
        <v>1000</v>
      </c>
      <c r="G10" s="85">
        <v>25</v>
      </c>
      <c r="H10" s="26"/>
      <c r="I10" s="26"/>
      <c r="J10" s="26"/>
      <c r="K10" s="26"/>
      <c r="L10" s="26"/>
      <c r="M10" s="26"/>
      <c r="N10" s="23">
        <f>G10+I10+K10+M10</f>
        <v>25</v>
      </c>
      <c r="O10" s="18" t="e">
        <f>#REF!</f>
        <v>#REF!</v>
      </c>
      <c r="P10" s="18" t="e">
        <f>(O10*1000)/MAX(O$10:O$12)</f>
        <v>#REF!</v>
      </c>
      <c r="Q10" s="18" t="e">
        <f>#REF!</f>
        <v>#REF!</v>
      </c>
      <c r="R10" s="18" t="e">
        <f>(Q10*1000)/MAX(Q$10:Q$12)</f>
        <v>#REF!</v>
      </c>
      <c r="S10" s="18" t="e">
        <f>#REF!</f>
        <v>#REF!</v>
      </c>
      <c r="T10" s="18" t="e">
        <f>(S10*1000)/MAX(S$10:S$12)</f>
        <v>#REF!</v>
      </c>
      <c r="U10" s="19" t="e">
        <f t="shared" ref="U10:U15" si="0">0.4*((P10+T10)-MIN(P10,T10))+0.6*R10</f>
        <v>#REF!</v>
      </c>
    </row>
    <row r="11" spans="1:21" ht="14.25" customHeight="1" x14ac:dyDescent="0.25">
      <c r="A11" s="6"/>
      <c r="B11" s="34"/>
      <c r="C11" s="25"/>
      <c r="D11" s="25"/>
      <c r="E11" s="25"/>
      <c r="F11" s="26">
        <v>0</v>
      </c>
      <c r="G11" s="26">
        <v>0</v>
      </c>
      <c r="H11" s="26"/>
      <c r="I11" s="26"/>
      <c r="J11" s="26"/>
      <c r="K11" s="26"/>
      <c r="L11" s="26"/>
      <c r="M11" s="26"/>
      <c r="N11" s="23">
        <f>G11+I11+K11+M11</f>
        <v>0</v>
      </c>
      <c r="O11" s="18" t="e">
        <f>#REF!</f>
        <v>#REF!</v>
      </c>
      <c r="P11" s="18" t="e">
        <f>(O11*1000)/MAX(O$10:O$12)</f>
        <v>#REF!</v>
      </c>
      <c r="Q11" s="18" t="e">
        <f>#REF!</f>
        <v>#REF!</v>
      </c>
      <c r="R11" s="18" t="e">
        <f>(Q11*1000)/MAX(Q$10:Q$12)</f>
        <v>#REF!</v>
      </c>
      <c r="S11" s="18" t="e">
        <f>#REF!</f>
        <v>#REF!</v>
      </c>
      <c r="T11" s="18" t="e">
        <f>(S11*1000)/MAX(S$10:S$12)</f>
        <v>#REF!</v>
      </c>
      <c r="U11" s="19" t="e">
        <f t="shared" si="0"/>
        <v>#REF!</v>
      </c>
    </row>
    <row r="12" spans="1:21" ht="14.25" customHeight="1" x14ac:dyDescent="0.25">
      <c r="A12" s="6"/>
      <c r="B12" s="34"/>
      <c r="C12" s="7"/>
      <c r="D12" s="25"/>
      <c r="E12" s="25"/>
      <c r="F12" s="26">
        <v>0</v>
      </c>
      <c r="G12" s="26">
        <v>0</v>
      </c>
      <c r="H12" s="26"/>
      <c r="I12" s="26"/>
      <c r="J12" s="26"/>
      <c r="K12" s="26"/>
      <c r="L12" s="26"/>
      <c r="M12" s="26"/>
      <c r="N12" s="23">
        <f>G12+I12+K12+M12</f>
        <v>0</v>
      </c>
      <c r="O12" s="18" t="e">
        <f>#REF!</f>
        <v>#REF!</v>
      </c>
      <c r="P12" s="18" t="e">
        <f>(O12*1000)/MAX(O$10:O$12)</f>
        <v>#REF!</v>
      </c>
      <c r="Q12" s="18" t="e">
        <f>#REF!</f>
        <v>#REF!</v>
      </c>
      <c r="R12" s="18" t="e">
        <f>(Q12*1000)/MAX(Q$10:Q$12)</f>
        <v>#REF!</v>
      </c>
      <c r="S12" s="18" t="e">
        <f>#REF!</f>
        <v>#REF!</v>
      </c>
      <c r="T12" s="18" t="e">
        <f>(S12*1000)/MAX(S$10:S$12)</f>
        <v>#REF!</v>
      </c>
      <c r="U12" s="19" t="e">
        <f t="shared" si="0"/>
        <v>#REF!</v>
      </c>
    </row>
    <row r="13" spans="1:21" ht="14.25" customHeight="1" x14ac:dyDescent="0.25">
      <c r="A13" s="6"/>
      <c r="B13" s="34"/>
      <c r="C13" s="7"/>
      <c r="D13" s="25"/>
      <c r="E13" s="25"/>
      <c r="F13" s="26">
        <v>0</v>
      </c>
      <c r="G13" s="26">
        <v>0</v>
      </c>
      <c r="H13" s="26"/>
      <c r="I13" s="26"/>
      <c r="J13" s="26"/>
      <c r="K13" s="26"/>
      <c r="L13" s="26"/>
      <c r="M13" s="26"/>
      <c r="N13" s="23">
        <f>G13+I13+K13+M13</f>
        <v>0</v>
      </c>
      <c r="O13" s="18" t="e">
        <f>#REF!</f>
        <v>#REF!</v>
      </c>
      <c r="P13" s="18" t="e">
        <f>(O13*1000)/MAX(O$10:O$12)</f>
        <v>#REF!</v>
      </c>
      <c r="Q13" s="18" t="e">
        <f>#REF!</f>
        <v>#REF!</v>
      </c>
      <c r="R13" s="18" t="e">
        <f>(Q13*1000)/MAX(Q$10:Q$12)</f>
        <v>#REF!</v>
      </c>
      <c r="S13" s="18" t="e">
        <f>#REF!</f>
        <v>#REF!</v>
      </c>
      <c r="T13" s="18" t="e">
        <f>(S13*1000)/MAX(S$10:S$12)</f>
        <v>#REF!</v>
      </c>
      <c r="U13" s="19" t="e">
        <f t="shared" si="0"/>
        <v>#REF!</v>
      </c>
    </row>
    <row r="14" spans="1:21" ht="14.25" customHeight="1" x14ac:dyDescent="0.25">
      <c r="A14" s="6"/>
      <c r="B14" s="34"/>
      <c r="C14" s="7"/>
      <c r="D14" s="25"/>
      <c r="E14" s="25"/>
      <c r="F14" s="26">
        <v>0</v>
      </c>
      <c r="G14" s="26">
        <v>0</v>
      </c>
      <c r="H14" s="26"/>
      <c r="I14" s="26"/>
      <c r="J14" s="26"/>
      <c r="K14" s="26"/>
      <c r="L14" s="26"/>
      <c r="M14" s="26"/>
      <c r="N14" s="23">
        <f>G14+I14+K14+M14</f>
        <v>0</v>
      </c>
      <c r="O14" s="18" t="e">
        <f>#REF!</f>
        <v>#REF!</v>
      </c>
      <c r="P14" s="18" t="e">
        <f>(O14*1000)/MAX(O$10:O$12)</f>
        <v>#REF!</v>
      </c>
      <c r="Q14" s="18" t="e">
        <f>#REF!</f>
        <v>#REF!</v>
      </c>
      <c r="R14" s="18" t="e">
        <f>(Q14*1000)/MAX(Q$10:Q$12)</f>
        <v>#REF!</v>
      </c>
      <c r="S14" s="18" t="e">
        <f>#REF!</f>
        <v>#REF!</v>
      </c>
      <c r="T14" s="18" t="e">
        <f>(S14*1000)/MAX(S$10:S$12)</f>
        <v>#REF!</v>
      </c>
      <c r="U14" s="19" t="e">
        <f t="shared" si="0"/>
        <v>#REF!</v>
      </c>
    </row>
    <row r="15" spans="1:21" ht="14.25" customHeight="1" x14ac:dyDescent="0.2">
      <c r="A15" s="88" t="s">
        <v>34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117"/>
      <c r="M15" s="117"/>
      <c r="N15" s="91"/>
      <c r="O15" s="18"/>
      <c r="P15" s="18"/>
      <c r="Q15" s="18"/>
      <c r="R15" s="18"/>
      <c r="S15" s="18"/>
      <c r="T15" s="18"/>
      <c r="U15" s="19">
        <f t="shared" si="0"/>
        <v>0</v>
      </c>
    </row>
    <row r="16" spans="1:21" ht="17.25" customHeight="1" x14ac:dyDescent="0.25">
      <c r="A16" s="6">
        <v>1</v>
      </c>
      <c r="B16" s="56" t="s">
        <v>48</v>
      </c>
      <c r="C16" s="7">
        <v>2.4</v>
      </c>
      <c r="D16" s="7"/>
      <c r="E16" s="52" t="s">
        <v>49</v>
      </c>
      <c r="F16" s="85">
        <f>MAX('Categoría B'!B20,'Categoría B'!C20)</f>
        <v>1000</v>
      </c>
      <c r="G16" s="85">
        <v>25</v>
      </c>
      <c r="H16" s="26"/>
      <c r="I16" s="26"/>
      <c r="J16" s="26"/>
      <c r="K16" s="26"/>
      <c r="L16" s="26"/>
      <c r="M16" s="26"/>
      <c r="N16" s="23">
        <f t="shared" ref="N16:N26" si="1">G16+I16+K16+M16</f>
        <v>25</v>
      </c>
      <c r="O16" s="18" t="e">
        <f>#REF!</f>
        <v>#REF!</v>
      </c>
      <c r="P16" s="18" t="e">
        <f>(O16*1000)/MAX(O$16:O$23)</f>
        <v>#REF!</v>
      </c>
      <c r="Q16" s="18" t="e">
        <f>#REF!</f>
        <v>#REF!</v>
      </c>
      <c r="R16" s="18" t="e">
        <f>(Q16*1000)/MAX(Q$16:Q$23)</f>
        <v>#REF!</v>
      </c>
      <c r="S16" s="18" t="e">
        <f>#REF!</f>
        <v>#REF!</v>
      </c>
      <c r="T16" s="18" t="e">
        <f>(S16*1000)/MAX(S$16:S$23)</f>
        <v>#REF!</v>
      </c>
      <c r="U16" s="19" t="e">
        <f>0.4*((P16+T16)-MIN(P16,T16))+0.6*R16</f>
        <v>#REF!</v>
      </c>
    </row>
    <row r="17" spans="1:21" ht="15.75" x14ac:dyDescent="0.25">
      <c r="A17" s="6">
        <v>2</v>
      </c>
      <c r="B17" s="56" t="s">
        <v>19</v>
      </c>
      <c r="C17" s="7">
        <v>2.4</v>
      </c>
      <c r="D17" s="7"/>
      <c r="E17" s="52" t="s">
        <v>2</v>
      </c>
      <c r="F17" s="85">
        <f>MAX('Categoría B'!B28,'Categoría B'!C28)</f>
        <v>530.95411507647486</v>
      </c>
      <c r="G17" s="85">
        <v>6</v>
      </c>
      <c r="H17" s="26"/>
      <c r="I17" s="26"/>
      <c r="J17" s="26"/>
      <c r="K17" s="26"/>
      <c r="L17" s="26"/>
      <c r="M17" s="26"/>
      <c r="N17" s="23">
        <f t="shared" si="1"/>
        <v>6</v>
      </c>
      <c r="O17" s="18"/>
      <c r="P17" s="18"/>
      <c r="Q17" s="18"/>
      <c r="R17" s="18"/>
      <c r="S17" s="18"/>
      <c r="T17" s="18"/>
      <c r="U17" s="19"/>
    </row>
    <row r="18" spans="1:21" ht="15.75" x14ac:dyDescent="0.25">
      <c r="A18" s="6">
        <v>3</v>
      </c>
      <c r="B18" s="83" t="s">
        <v>50</v>
      </c>
      <c r="C18" s="7">
        <v>2.4</v>
      </c>
      <c r="D18" s="7"/>
      <c r="E18" s="52" t="s">
        <v>49</v>
      </c>
      <c r="F18" s="85">
        <f>MAX('Categoría B'!B36,'Categoría B'!C36)</f>
        <v>887.09677419354841</v>
      </c>
      <c r="G18" s="85">
        <v>16</v>
      </c>
      <c r="H18" s="26"/>
      <c r="I18" s="26"/>
      <c r="J18" s="26"/>
      <c r="K18" s="26"/>
      <c r="L18" s="26"/>
      <c r="M18" s="26"/>
      <c r="N18" s="23">
        <f t="shared" si="1"/>
        <v>16</v>
      </c>
      <c r="O18" s="18" t="e">
        <f>#REF!</f>
        <v>#REF!</v>
      </c>
      <c r="P18" s="18" t="e">
        <f>(O18*1000)/MAX(O$16:O$23)</f>
        <v>#REF!</v>
      </c>
      <c r="Q18" s="18" t="e">
        <f>#REF!</f>
        <v>#REF!</v>
      </c>
      <c r="R18" s="18" t="e">
        <f>(Q18*1000)/MAX(Q$16:Q$23)</f>
        <v>#REF!</v>
      </c>
      <c r="S18" s="18" t="e">
        <f>#REF!</f>
        <v>#REF!</v>
      </c>
      <c r="T18" s="18" t="e">
        <f>(S18*1000)/MAX(S$16:S$23)</f>
        <v>#REF!</v>
      </c>
      <c r="U18" s="19" t="e">
        <f>0.4*((P18+T18)-MIN(P18,T18))+0.6*R18</f>
        <v>#REF!</v>
      </c>
    </row>
    <row r="19" spans="1:21" ht="15.75" x14ac:dyDescent="0.25">
      <c r="A19" s="6">
        <v>4</v>
      </c>
      <c r="B19" s="56" t="s">
        <v>20</v>
      </c>
      <c r="C19" s="7">
        <v>2.4</v>
      </c>
      <c r="D19" s="7"/>
      <c r="E19" s="52" t="s">
        <v>0</v>
      </c>
      <c r="F19" s="26">
        <f>MAX('Categoría B'!B44,'Categoría B'!C44)</f>
        <v>0</v>
      </c>
      <c r="G19" s="26">
        <v>0</v>
      </c>
      <c r="H19" s="26"/>
      <c r="I19" s="26"/>
      <c r="J19" s="26"/>
      <c r="K19" s="26"/>
      <c r="L19" s="26"/>
      <c r="M19" s="26"/>
      <c r="N19" s="23">
        <f t="shared" si="1"/>
        <v>0</v>
      </c>
      <c r="O19" s="18"/>
      <c r="P19" s="18"/>
      <c r="Q19" s="18"/>
      <c r="R19" s="18"/>
      <c r="S19" s="18"/>
      <c r="T19" s="18"/>
      <c r="U19" s="19"/>
    </row>
    <row r="20" spans="1:21" ht="15.75" x14ac:dyDescent="0.25">
      <c r="A20" s="6">
        <v>5</v>
      </c>
      <c r="B20" s="56" t="s">
        <v>32</v>
      </c>
      <c r="C20" s="7">
        <v>2.4</v>
      </c>
      <c r="D20" s="7">
        <v>2443</v>
      </c>
      <c r="E20" s="52" t="s">
        <v>0</v>
      </c>
      <c r="F20" s="85">
        <f>MAX('Categoría B'!B52,'Categoría B'!C52)</f>
        <v>745.9677419354839</v>
      </c>
      <c r="G20" s="85">
        <v>10</v>
      </c>
      <c r="H20" s="26"/>
      <c r="I20" s="26"/>
      <c r="J20" s="26"/>
      <c r="K20" s="26"/>
      <c r="L20" s="26"/>
      <c r="M20" s="26"/>
      <c r="N20" s="23">
        <f t="shared" si="1"/>
        <v>10</v>
      </c>
      <c r="O20" s="18"/>
      <c r="P20" s="18"/>
      <c r="Q20" s="18"/>
      <c r="R20" s="18"/>
      <c r="S20" s="18"/>
      <c r="T20" s="18"/>
      <c r="U20" s="19"/>
    </row>
    <row r="21" spans="1:21" ht="15.75" x14ac:dyDescent="0.25">
      <c r="A21" s="6">
        <v>6</v>
      </c>
      <c r="B21" s="83" t="s">
        <v>51</v>
      </c>
      <c r="C21" s="7">
        <v>2.4</v>
      </c>
      <c r="D21" s="7"/>
      <c r="E21" s="52" t="s">
        <v>2</v>
      </c>
      <c r="F21" s="85">
        <f>MAX('Categoría B'!B60,'Categoría B'!C60)</f>
        <v>766.12903225806451</v>
      </c>
      <c r="G21" s="85">
        <v>11</v>
      </c>
      <c r="H21" s="26"/>
      <c r="I21" s="26"/>
      <c r="J21" s="26"/>
      <c r="K21" s="26"/>
      <c r="L21" s="26"/>
      <c r="M21" s="26"/>
      <c r="N21" s="23">
        <f t="shared" si="1"/>
        <v>11</v>
      </c>
      <c r="O21" s="18" t="e">
        <f>#REF!</f>
        <v>#REF!</v>
      </c>
      <c r="P21" s="18" t="e">
        <f>(O21*1000)/MAX(O$16:O$23)</f>
        <v>#REF!</v>
      </c>
      <c r="Q21" s="18" t="e">
        <f>#REF!</f>
        <v>#REF!</v>
      </c>
      <c r="R21" s="18" t="e">
        <f>(Q21*1000)/MAX(Q$16:Q$23)</f>
        <v>#REF!</v>
      </c>
      <c r="S21" s="18" t="e">
        <f>#REF!</f>
        <v>#REF!</v>
      </c>
      <c r="T21" s="18" t="e">
        <f>(S21*1000)/MAX(S$16:S$23)</f>
        <v>#REF!</v>
      </c>
      <c r="U21" s="19" t="e">
        <f>0.4*((P21+T21)-MIN(P21,T21))+0.6*R21</f>
        <v>#REF!</v>
      </c>
    </row>
    <row r="22" spans="1:21" ht="17.25" customHeight="1" x14ac:dyDescent="0.25">
      <c r="A22" s="6">
        <v>7</v>
      </c>
      <c r="B22" s="83" t="s">
        <v>52</v>
      </c>
      <c r="C22" s="84">
        <v>35290</v>
      </c>
      <c r="D22" s="7"/>
      <c r="E22" s="52" t="s">
        <v>49</v>
      </c>
      <c r="F22" s="85">
        <f>MAX('Categoría B'!B68,'Categoría B'!C68)</f>
        <v>868.54838709677415</v>
      </c>
      <c r="G22" s="85">
        <v>13</v>
      </c>
      <c r="H22" s="26"/>
      <c r="I22" s="26"/>
      <c r="J22" s="26"/>
      <c r="K22" s="26"/>
      <c r="L22" s="26"/>
      <c r="M22" s="26"/>
      <c r="N22" s="23">
        <f t="shared" si="1"/>
        <v>13</v>
      </c>
      <c r="O22" s="18" t="e">
        <f>#REF!</f>
        <v>#REF!</v>
      </c>
      <c r="P22" s="18" t="e">
        <f>(O22*1000)/MAX(O$16:O$23)</f>
        <v>#REF!</v>
      </c>
      <c r="Q22" s="18" t="e">
        <f>#REF!</f>
        <v>#REF!</v>
      </c>
      <c r="R22" s="18" t="e">
        <f>(Q22*1000)/MAX(Q$16:Q$23)</f>
        <v>#REF!</v>
      </c>
      <c r="S22" s="18" t="e">
        <f>#REF!</f>
        <v>#REF!</v>
      </c>
      <c r="T22" s="18" t="e">
        <f>(S22*1000)/MAX(S$16:S$23)</f>
        <v>#REF!</v>
      </c>
      <c r="U22" s="19" t="e">
        <f>0.4*((P22+T22)-MIN(P22,T22))+0.6*R22</f>
        <v>#REF!</v>
      </c>
    </row>
    <row r="23" spans="1:21" ht="15.75" x14ac:dyDescent="0.25">
      <c r="A23" s="6">
        <v>8</v>
      </c>
      <c r="B23" s="83" t="s">
        <v>31</v>
      </c>
      <c r="C23" s="7">
        <v>2.4</v>
      </c>
      <c r="D23" s="7"/>
      <c r="E23" s="52" t="s">
        <v>0</v>
      </c>
      <c r="F23" s="85">
        <f>MAX('Categoría B'!B76,'Categoría B'!C76)</f>
        <v>1000</v>
      </c>
      <c r="G23" s="85">
        <v>20</v>
      </c>
      <c r="H23" s="26"/>
      <c r="I23" s="26"/>
      <c r="J23" s="26"/>
      <c r="K23" s="26"/>
      <c r="L23" s="26"/>
      <c r="M23" s="26"/>
      <c r="N23" s="23">
        <f t="shared" si="1"/>
        <v>20</v>
      </c>
      <c r="O23" s="18" t="e">
        <f>#REF!</f>
        <v>#REF!</v>
      </c>
      <c r="P23" s="18" t="e">
        <f>(O23*1000)/MAX(O$16:O$23)</f>
        <v>#REF!</v>
      </c>
      <c r="Q23" s="18" t="e">
        <f>#REF!</f>
        <v>#REF!</v>
      </c>
      <c r="R23" s="18" t="e">
        <f>(Q23*1000)/MAX(Q$16:Q$23)</f>
        <v>#REF!</v>
      </c>
      <c r="S23" s="18" t="e">
        <f>#REF!</f>
        <v>#REF!</v>
      </c>
      <c r="T23" s="18" t="e">
        <f>(S23*1000)/MAX(S$16:S$23)</f>
        <v>#REF!</v>
      </c>
      <c r="U23" s="19" t="e">
        <f>0.4*((P23+T23)-MIN(P23,T23))+0.6*R23</f>
        <v>#REF!</v>
      </c>
    </row>
    <row r="24" spans="1:21" ht="15.75" x14ac:dyDescent="0.25">
      <c r="A24" s="6">
        <v>9</v>
      </c>
      <c r="B24" s="5" t="s">
        <v>53</v>
      </c>
      <c r="C24" s="7">
        <v>2.4</v>
      </c>
      <c r="D24" s="7">
        <v>1482</v>
      </c>
      <c r="E24" s="52" t="s">
        <v>49</v>
      </c>
      <c r="F24" s="85">
        <f>MAX('Categoría B'!B84,'Categoría B'!C84)</f>
        <v>658.06451612903231</v>
      </c>
      <c r="G24" s="85">
        <v>8</v>
      </c>
      <c r="H24" s="26"/>
      <c r="I24" s="26"/>
      <c r="J24" s="26"/>
      <c r="K24" s="26"/>
      <c r="L24" s="26"/>
      <c r="M24" s="26"/>
      <c r="N24" s="23">
        <f t="shared" si="1"/>
        <v>8</v>
      </c>
      <c r="O24" s="18" t="e">
        <f>#REF!</f>
        <v>#REF!</v>
      </c>
      <c r="P24" s="18" t="e">
        <f>(O24*1000)/MAX(O$16:O$23)</f>
        <v>#REF!</v>
      </c>
      <c r="Q24" s="18" t="e">
        <f>#REF!</f>
        <v>#REF!</v>
      </c>
      <c r="R24" s="18" t="e">
        <f>(Q24*1000)/MAX(Q$16:Q$23)</f>
        <v>#REF!</v>
      </c>
      <c r="S24" s="18" t="e">
        <f>#REF!</f>
        <v>#REF!</v>
      </c>
      <c r="T24" s="18" t="e">
        <f>(S24*1000)/MAX(S$16:S$23)</f>
        <v>#REF!</v>
      </c>
      <c r="U24" s="19" t="e">
        <f>0.4*((P24+T24)-MIN(P24,T24))+0.6*R24</f>
        <v>#REF!</v>
      </c>
    </row>
    <row r="25" spans="1:21" ht="15.75" x14ac:dyDescent="0.25">
      <c r="A25" s="6">
        <v>10</v>
      </c>
      <c r="B25" s="83" t="s">
        <v>30</v>
      </c>
      <c r="C25" s="7">
        <v>2.4</v>
      </c>
      <c r="D25" s="7"/>
      <c r="E25" s="52" t="s">
        <v>0</v>
      </c>
      <c r="F25" s="85">
        <f>MAX('Categoría B'!B92,'Categoría B'!C92)</f>
        <v>683.87096774193549</v>
      </c>
      <c r="G25" s="85">
        <v>9</v>
      </c>
      <c r="H25" s="26"/>
      <c r="I25" s="26"/>
      <c r="J25" s="26"/>
      <c r="K25" s="26"/>
      <c r="L25" s="26"/>
      <c r="M25" s="26"/>
      <c r="N25" s="23">
        <f t="shared" si="1"/>
        <v>9</v>
      </c>
      <c r="O25" s="18"/>
      <c r="P25" s="18"/>
      <c r="Q25" s="18"/>
      <c r="R25" s="18"/>
      <c r="S25" s="18"/>
      <c r="T25" s="18"/>
      <c r="U25" s="19"/>
    </row>
    <row r="26" spans="1:21" ht="15.75" x14ac:dyDescent="0.25">
      <c r="A26" s="6">
        <v>12</v>
      </c>
      <c r="B26" s="83" t="s">
        <v>82</v>
      </c>
      <c r="C26" s="7">
        <v>2.4</v>
      </c>
      <c r="D26" s="7"/>
      <c r="E26" s="52" t="s">
        <v>85</v>
      </c>
      <c r="F26" s="85">
        <f>MAX('Categoría B'!B100,'Categoría B'!C100)</f>
        <v>672.97887836853602</v>
      </c>
      <c r="G26" s="85">
        <v>8</v>
      </c>
      <c r="H26" s="26"/>
      <c r="I26" s="26"/>
      <c r="J26" s="26"/>
      <c r="K26" s="26"/>
      <c r="L26" s="26"/>
      <c r="M26" s="26"/>
      <c r="N26" s="23">
        <f t="shared" si="1"/>
        <v>8</v>
      </c>
      <c r="O26" s="18"/>
      <c r="P26" s="18"/>
      <c r="Q26" s="18"/>
      <c r="R26" s="18"/>
      <c r="S26" s="18"/>
      <c r="T26" s="18"/>
      <c r="U26" s="19"/>
    </row>
    <row r="27" spans="1:21" x14ac:dyDescent="0.2">
      <c r="A27" s="112" t="s">
        <v>35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4"/>
      <c r="O27" s="18"/>
      <c r="P27" s="18"/>
      <c r="Q27" s="18"/>
      <c r="R27" s="18"/>
      <c r="S27" s="18"/>
      <c r="T27" s="18"/>
      <c r="U27" s="19">
        <f>0.4*((P27+T27)-MIN(P27,T27))+0.6*R27</f>
        <v>0</v>
      </c>
    </row>
    <row r="28" spans="1:21" ht="15.75" x14ac:dyDescent="0.25">
      <c r="A28" s="6">
        <v>11</v>
      </c>
      <c r="B28" s="34" t="s">
        <v>21</v>
      </c>
      <c r="C28" s="53">
        <v>2.4</v>
      </c>
      <c r="D28" s="5"/>
      <c r="E28" s="54" t="s">
        <v>0</v>
      </c>
      <c r="F28" s="85">
        <f>MAX('Categoría A'!B20,'Categoría A'!C20)</f>
        <v>1000</v>
      </c>
      <c r="G28" s="85">
        <v>25</v>
      </c>
      <c r="H28" s="26"/>
      <c r="I28" s="26"/>
      <c r="J28" s="26"/>
      <c r="K28" s="26"/>
      <c r="L28" s="26"/>
      <c r="M28" s="26"/>
      <c r="N28" s="23">
        <f>G28+I28+K28+M28</f>
        <v>25</v>
      </c>
    </row>
    <row r="29" spans="1:21" ht="15.75" x14ac:dyDescent="0.25">
      <c r="A29" s="6"/>
      <c r="B29" s="34"/>
      <c r="C29" s="25"/>
      <c r="D29" s="25"/>
      <c r="E29" s="25"/>
      <c r="F29" s="26">
        <v>0</v>
      </c>
      <c r="G29" s="26">
        <v>0</v>
      </c>
      <c r="H29" s="26"/>
      <c r="I29" s="26"/>
      <c r="J29" s="26"/>
      <c r="K29" s="26"/>
      <c r="L29" s="26"/>
      <c r="M29" s="26"/>
      <c r="N29" s="23">
        <f>G29+I29+K29+M29</f>
        <v>0</v>
      </c>
      <c r="O29" s="18" t="e">
        <f>#REF!</f>
        <v>#REF!</v>
      </c>
      <c r="P29" s="18" t="e">
        <f>(O29*1000)/MAX(O$28:O$34)</f>
        <v>#REF!</v>
      </c>
      <c r="Q29" s="18" t="e">
        <f>#REF!</f>
        <v>#REF!</v>
      </c>
      <c r="R29" s="18" t="e">
        <f>(Q29*1000)/MAX(Q$28:Q$34)</f>
        <v>#REF!</v>
      </c>
      <c r="S29" s="18" t="e">
        <f>#REF!</f>
        <v>#REF!</v>
      </c>
      <c r="T29" s="18" t="e">
        <f>(S29*1000)/MAX(S$28:S$34)</f>
        <v>#REF!</v>
      </c>
      <c r="U29" s="19" t="e">
        <f>0.4*((P29+T29)-MIN(P29,T29))+0.6*R29</f>
        <v>#REF!</v>
      </c>
    </row>
    <row r="30" spans="1:21" ht="16.5" thickBot="1" x14ac:dyDescent="0.3">
      <c r="A30" s="37"/>
      <c r="B30" s="38"/>
      <c r="C30" s="39"/>
      <c r="D30" s="39"/>
      <c r="E30" s="39"/>
      <c r="F30" s="40">
        <v>0</v>
      </c>
      <c r="G30" s="40">
        <v>0</v>
      </c>
      <c r="H30" s="40"/>
      <c r="I30" s="40"/>
      <c r="J30" s="40"/>
      <c r="K30" s="40"/>
      <c r="L30" s="40"/>
      <c r="M30" s="40"/>
      <c r="N30" s="28">
        <f>G30+I30+K30+M30</f>
        <v>0</v>
      </c>
      <c r="O30" s="18" t="e">
        <f>#REF!</f>
        <v>#REF!</v>
      </c>
      <c r="P30" s="18" t="e">
        <f>(O30*1000)/MAX(O$28:O$34)</f>
        <v>#REF!</v>
      </c>
      <c r="Q30" s="18" t="e">
        <f>#REF!</f>
        <v>#REF!</v>
      </c>
      <c r="R30" s="18" t="e">
        <f>(Q30*1000)/MAX(Q$28:Q$34)</f>
        <v>#REF!</v>
      </c>
      <c r="S30" s="18" t="e">
        <f>#REF!</f>
        <v>#REF!</v>
      </c>
      <c r="T30" s="18" t="e">
        <f>(S30*1000)/MAX(S$28:S$34)</f>
        <v>#REF!</v>
      </c>
      <c r="U30" s="19" t="e">
        <f>0.4*((P30+T30)-MIN(P30,T30))+0.6*R30</f>
        <v>#REF!</v>
      </c>
    </row>
    <row r="31" spans="1:21" ht="15.75" thickTop="1" x14ac:dyDescent="0.2"/>
  </sheetData>
  <mergeCells count="26">
    <mergeCell ref="A27:N27"/>
    <mergeCell ref="F8:G8"/>
    <mergeCell ref="H8:I8"/>
    <mergeCell ref="J8:K8"/>
    <mergeCell ref="L8:M8"/>
    <mergeCell ref="H4:I4"/>
    <mergeCell ref="A7:N7"/>
    <mergeCell ref="A9:N9"/>
    <mergeCell ref="A15:N15"/>
    <mergeCell ref="A2:N3"/>
    <mergeCell ref="A4:A6"/>
    <mergeCell ref="B4:B6"/>
    <mergeCell ref="C4:C6"/>
    <mergeCell ref="D4:D6"/>
    <mergeCell ref="F4:G4"/>
    <mergeCell ref="F5:G5"/>
    <mergeCell ref="H5:I5"/>
    <mergeCell ref="O5:P5"/>
    <mergeCell ref="Q5:R5"/>
    <mergeCell ref="S5:T5"/>
    <mergeCell ref="J4:K4"/>
    <mergeCell ref="N4:N6"/>
    <mergeCell ref="O4:T4"/>
    <mergeCell ref="J5:K5"/>
    <mergeCell ref="L4:M4"/>
    <mergeCell ref="L5:M5"/>
  </mergeCells>
  <pageMargins left="0.75" right="0.75" top="0.33" bottom="0.32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97" workbookViewId="0">
      <selection activeCell="B20" sqref="A20:IV20"/>
    </sheetView>
  </sheetViews>
  <sheetFormatPr baseColWidth="10" defaultRowHeight="12.75" outlineLevelCol="1" x14ac:dyDescent="0.2"/>
  <cols>
    <col min="1" max="1" width="6" customWidth="1"/>
    <col min="2" max="3" width="7.7109375" bestFit="1" customWidth="1"/>
    <col min="4" max="12" width="2.7109375" customWidth="1" outlineLevel="1"/>
    <col min="13" max="13" width="3" customWidth="1" outlineLevel="1"/>
    <col min="14" max="14" width="3.140625" customWidth="1" outlineLevel="1"/>
    <col min="15" max="15" width="5.85546875" customWidth="1" outlineLevel="1"/>
    <col min="16" max="16" width="6.5703125" customWidth="1" outlineLevel="1"/>
    <col min="17" max="17" width="2.5703125" customWidth="1" outlineLevel="1"/>
    <col min="18" max="18" width="2.5703125" customWidth="1"/>
  </cols>
  <sheetData>
    <row r="1" spans="1:16" ht="12.75" customHeight="1" x14ac:dyDescent="0.2">
      <c r="D1" s="118" t="s">
        <v>18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20"/>
    </row>
    <row r="2" spans="1:16" x14ac:dyDescent="0.2">
      <c r="D2" s="121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</row>
    <row r="3" spans="1:16" x14ac:dyDescent="0.2">
      <c r="D3" s="121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</row>
    <row r="4" spans="1:16" ht="40.5" customHeight="1" x14ac:dyDescent="0.2">
      <c r="A4" s="122" t="s">
        <v>17</v>
      </c>
      <c r="B4" s="125" t="s">
        <v>10</v>
      </c>
      <c r="C4" s="125"/>
      <c r="D4" s="126" t="s">
        <v>38</v>
      </c>
      <c r="E4" s="126" t="s">
        <v>74</v>
      </c>
      <c r="F4" s="126" t="s">
        <v>75</v>
      </c>
      <c r="G4" s="126" t="s">
        <v>76</v>
      </c>
      <c r="H4" s="126" t="s">
        <v>77</v>
      </c>
      <c r="I4" s="126" t="s">
        <v>78</v>
      </c>
      <c r="J4" s="126" t="s">
        <v>39</v>
      </c>
      <c r="K4" s="126" t="s">
        <v>43</v>
      </c>
      <c r="L4" s="126" t="s">
        <v>79</v>
      </c>
      <c r="M4" s="126" t="s">
        <v>64</v>
      </c>
      <c r="N4" s="126" t="s">
        <v>80</v>
      </c>
      <c r="O4" s="128">
        <f>SUM(D10:N10)</f>
        <v>30</v>
      </c>
      <c r="P4" s="129"/>
    </row>
    <row r="5" spans="1:16" ht="12.75" customHeight="1" x14ac:dyDescent="0.2">
      <c r="A5" s="123"/>
      <c r="B5" s="125"/>
      <c r="C5" s="125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9"/>
      <c r="P5" s="129"/>
    </row>
    <row r="6" spans="1:16" ht="12.75" customHeight="1" x14ac:dyDescent="0.2">
      <c r="A6" s="123"/>
      <c r="B6" s="125"/>
      <c r="C6" s="125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9"/>
      <c r="P6" s="129"/>
    </row>
    <row r="7" spans="1:16" ht="12.75" customHeight="1" x14ac:dyDescent="0.2">
      <c r="A7" s="123"/>
      <c r="B7" s="125"/>
      <c r="C7" s="125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9"/>
      <c r="P7" s="129"/>
    </row>
    <row r="8" spans="1:16" ht="12.75" customHeight="1" x14ac:dyDescent="0.2">
      <c r="A8" s="123"/>
      <c r="B8" s="125"/>
      <c r="C8" s="125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9"/>
      <c r="P8" s="129"/>
    </row>
    <row r="9" spans="1:16" ht="12.75" customHeight="1" x14ac:dyDescent="0.2">
      <c r="A9" s="123"/>
      <c r="B9" s="125"/>
      <c r="C9" s="125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9"/>
      <c r="P9" s="129"/>
    </row>
    <row r="10" spans="1:16" ht="12.75" customHeight="1" x14ac:dyDescent="0.2">
      <c r="A10" s="123"/>
      <c r="B10" s="130" t="s">
        <v>11</v>
      </c>
      <c r="C10" s="130"/>
      <c r="D10">
        <v>1</v>
      </c>
      <c r="E10">
        <v>3</v>
      </c>
      <c r="F10">
        <v>3</v>
      </c>
      <c r="G10">
        <v>5</v>
      </c>
      <c r="H10">
        <v>2</v>
      </c>
      <c r="I10">
        <v>4</v>
      </c>
      <c r="J10">
        <v>2</v>
      </c>
      <c r="K10">
        <v>4</v>
      </c>
      <c r="L10">
        <v>3</v>
      </c>
      <c r="M10">
        <v>2</v>
      </c>
      <c r="N10">
        <v>1</v>
      </c>
      <c r="O10" s="129"/>
      <c r="P10" s="129"/>
    </row>
    <row r="11" spans="1:16" ht="12.75" customHeight="1" x14ac:dyDescent="0.2">
      <c r="A11" s="123"/>
      <c r="B11" s="131" t="s">
        <v>12</v>
      </c>
      <c r="C11" s="131"/>
      <c r="D11" s="132" t="s">
        <v>13</v>
      </c>
      <c r="E11" s="133"/>
      <c r="F11" s="133"/>
      <c r="G11" s="133"/>
      <c r="H11" s="133"/>
      <c r="I11" s="133"/>
      <c r="J11" s="133"/>
      <c r="K11" s="133"/>
      <c r="L11" s="24"/>
      <c r="M11" s="24"/>
      <c r="N11" s="24"/>
      <c r="O11" s="134" t="s">
        <v>14</v>
      </c>
      <c r="P11" s="136" t="s">
        <v>27</v>
      </c>
    </row>
    <row r="12" spans="1:16" ht="13.5" customHeight="1" thickBot="1" x14ac:dyDescent="0.25">
      <c r="A12" s="124"/>
      <c r="B12" s="13" t="s">
        <v>15</v>
      </c>
      <c r="C12" s="13" t="s">
        <v>16</v>
      </c>
      <c r="D12" s="8">
        <v>1</v>
      </c>
      <c r="E12" s="9">
        <v>2</v>
      </c>
      <c r="F12" s="9">
        <v>3</v>
      </c>
      <c r="G12" s="10">
        <v>4</v>
      </c>
      <c r="H12" s="8">
        <v>5</v>
      </c>
      <c r="I12" s="9">
        <v>6</v>
      </c>
      <c r="J12" s="9">
        <v>7</v>
      </c>
      <c r="K12" s="10">
        <v>8</v>
      </c>
      <c r="L12" s="9">
        <v>9</v>
      </c>
      <c r="M12" s="9">
        <v>10</v>
      </c>
      <c r="N12" s="10">
        <v>11</v>
      </c>
      <c r="O12" s="135"/>
      <c r="P12" s="137"/>
    </row>
    <row r="13" spans="1:16" ht="14.25" customHeight="1" x14ac:dyDescent="0.2">
      <c r="A13" s="138">
        <f>Clasifficación!A10</f>
        <v>1</v>
      </c>
      <c r="B13" s="141" t="str">
        <f>Clasifficación!B10</f>
        <v xml:space="preserve">Daniel </v>
      </c>
      <c r="C13" s="142"/>
      <c r="D13" s="64">
        <v>10</v>
      </c>
      <c r="E13" s="65">
        <v>6</v>
      </c>
      <c r="F13" s="65">
        <v>5</v>
      </c>
      <c r="G13" s="65">
        <v>5</v>
      </c>
      <c r="H13" s="65">
        <v>3</v>
      </c>
      <c r="I13" s="65">
        <v>0</v>
      </c>
      <c r="J13" s="65">
        <v>5</v>
      </c>
      <c r="K13" s="65">
        <v>5</v>
      </c>
      <c r="L13" s="65">
        <v>2</v>
      </c>
      <c r="M13" s="65">
        <v>4</v>
      </c>
      <c r="N13" s="65">
        <v>10</v>
      </c>
      <c r="O13" s="35">
        <f>D13*D$10+E13*E$10+F13*F$10+G13*G$10+H13*H$10+I13*I$10+J13*J$10+K13*K$10+L13*L$10+M13*M$10+N13*N$10</f>
        <v>128</v>
      </c>
      <c r="P13" s="145">
        <f>O16*1000/(MAX(O$16))</f>
        <v>1000</v>
      </c>
    </row>
    <row r="14" spans="1:16" ht="12.75" customHeight="1" x14ac:dyDescent="0.2">
      <c r="A14" s="139"/>
      <c r="B14" s="143"/>
      <c r="C14" s="144"/>
      <c r="D14" s="66">
        <v>10</v>
      </c>
      <c r="E14" s="67">
        <v>5</v>
      </c>
      <c r="F14" s="67">
        <v>4</v>
      </c>
      <c r="G14" s="67">
        <v>5</v>
      </c>
      <c r="H14" s="67">
        <v>2</v>
      </c>
      <c r="I14" s="67">
        <v>0</v>
      </c>
      <c r="J14" s="67">
        <v>5</v>
      </c>
      <c r="K14" s="67">
        <v>5</v>
      </c>
      <c r="L14" s="67">
        <v>3</v>
      </c>
      <c r="M14" s="67">
        <v>2</v>
      </c>
      <c r="N14" s="67">
        <v>10</v>
      </c>
      <c r="O14" s="36">
        <f>D14*D$10+E14*E$10+F14*F$10+G14*G$10+H14*H$10+I14*I$10+J14*J$10+K14*K$10+L14*L$10+M14*M$10+N14*N$10</f>
        <v>119</v>
      </c>
      <c r="P14" s="146"/>
    </row>
    <row r="15" spans="1:16" ht="12.75" customHeight="1" x14ac:dyDescent="0.2">
      <c r="A15" s="139"/>
      <c r="B15" s="143"/>
      <c r="C15" s="144"/>
      <c r="D15" s="66">
        <v>10</v>
      </c>
      <c r="E15" s="67">
        <v>5</v>
      </c>
      <c r="F15" s="67">
        <v>4</v>
      </c>
      <c r="G15" s="67">
        <v>5</v>
      </c>
      <c r="H15" s="67">
        <v>1</v>
      </c>
      <c r="I15" s="67">
        <v>0</v>
      </c>
      <c r="J15" s="67">
        <v>4</v>
      </c>
      <c r="K15" s="67">
        <v>5</v>
      </c>
      <c r="L15" s="67">
        <v>2</v>
      </c>
      <c r="M15" s="67">
        <v>3</v>
      </c>
      <c r="N15" s="67">
        <v>10</v>
      </c>
      <c r="O15" s="36">
        <f>D15*D$10+E15*E$10+F15*F$10+G15*G$10+H15*H$10+I15*I$10+J15*J$10+K15*K$10+L15*L$10+M15*M$10+N15*N$10</f>
        <v>114</v>
      </c>
      <c r="P15" s="146"/>
    </row>
    <row r="16" spans="1:16" ht="15" customHeight="1" thickBot="1" x14ac:dyDescent="0.3">
      <c r="A16" s="139"/>
      <c r="B16" s="143"/>
      <c r="C16" s="144"/>
      <c r="D16" s="49">
        <f>(D13+D14+D15)/Clasifficación!$F$8</f>
        <v>10</v>
      </c>
      <c r="E16" s="51">
        <f>(E13+E14+E15)/Clasifficación!$F$8</f>
        <v>5.333333333333333</v>
      </c>
      <c r="F16" s="51">
        <f>(F13+F14+F15)/Clasifficación!$F$8</f>
        <v>4.333333333333333</v>
      </c>
      <c r="G16" s="51">
        <f>(G13+G14+G15)/Clasifficación!$F$8</f>
        <v>5</v>
      </c>
      <c r="H16" s="51">
        <f>(H13+H14+H15)/Clasifficación!$F$8</f>
        <v>2</v>
      </c>
      <c r="I16" s="51">
        <f>(I13+I14+I15)/Clasifficación!$F$8</f>
        <v>0</v>
      </c>
      <c r="J16" s="51">
        <f>(J13+J14+J15)/Clasifficación!$F$8</f>
        <v>4.666666666666667</v>
      </c>
      <c r="K16" s="51">
        <f>(K13+K14+K15)/Clasifficación!$F$8</f>
        <v>5</v>
      </c>
      <c r="L16" s="51">
        <f>(L13+L14+L15)/Clasifficación!$F$8</f>
        <v>2.3333333333333335</v>
      </c>
      <c r="M16" s="51">
        <f>(M13+M14+M15)/Clasifficación!$F$8</f>
        <v>3</v>
      </c>
      <c r="N16" s="51">
        <f>(N13+N14+N15)/Clasifficación!$F$8</f>
        <v>10</v>
      </c>
      <c r="O16" s="60">
        <f>O13+O14+O15</f>
        <v>361</v>
      </c>
      <c r="P16" s="147"/>
    </row>
    <row r="17" spans="1:16" ht="14.25" customHeight="1" x14ac:dyDescent="0.2">
      <c r="A17" s="139"/>
      <c r="B17" s="143"/>
      <c r="C17" s="144"/>
      <c r="D17" s="11">
        <v>10</v>
      </c>
      <c r="E17" s="12">
        <v>3</v>
      </c>
      <c r="F17" s="12">
        <v>3</v>
      </c>
      <c r="G17" s="12">
        <v>2</v>
      </c>
      <c r="H17" s="12">
        <v>4</v>
      </c>
      <c r="I17" s="12">
        <v>3</v>
      </c>
      <c r="J17" s="12">
        <v>5</v>
      </c>
      <c r="K17" s="12">
        <v>5</v>
      </c>
      <c r="L17" s="12">
        <v>4</v>
      </c>
      <c r="M17" s="12">
        <v>5</v>
      </c>
      <c r="N17" s="12">
        <v>10</v>
      </c>
      <c r="O17" s="35">
        <f>D17*D$10+E17*E$10+F17*F$10+G17*G$10+H17*H$10+I17*I$10+J17*J$10+K17*K$10+L17*L$10+M17*M$10+N17*N$10</f>
        <v>120</v>
      </c>
      <c r="P17" s="148">
        <f>O20*1000/(MAX(O$20))</f>
        <v>1000</v>
      </c>
    </row>
    <row r="18" spans="1:16" ht="12.75" customHeight="1" thickBot="1" x14ac:dyDescent="0.25">
      <c r="A18" s="139"/>
      <c r="B18" s="143"/>
      <c r="C18" s="144"/>
      <c r="D18" s="14">
        <v>10</v>
      </c>
      <c r="E18" s="15">
        <v>6</v>
      </c>
      <c r="F18" s="15">
        <v>4</v>
      </c>
      <c r="G18" s="15">
        <v>2</v>
      </c>
      <c r="H18" s="15">
        <v>3</v>
      </c>
      <c r="I18" s="15">
        <v>3</v>
      </c>
      <c r="J18" s="15">
        <v>4</v>
      </c>
      <c r="K18" s="15">
        <v>4</v>
      </c>
      <c r="L18" s="15">
        <v>5</v>
      </c>
      <c r="M18" s="15">
        <v>4</v>
      </c>
      <c r="N18" s="15">
        <v>10</v>
      </c>
      <c r="O18" s="36">
        <f>D18*D$10+E18*E$10+F18*F$10+G18*G$10+H18*H$10+I18*I$10+J18*J$10+K18*K$10+L18*L$10+M18*M$10+N18*N$10</f>
        <v>125</v>
      </c>
      <c r="P18" s="149"/>
    </row>
    <row r="19" spans="1:16" ht="12.75" customHeight="1" thickBot="1" x14ac:dyDescent="0.25">
      <c r="A19" s="139"/>
      <c r="B19" s="61" t="s">
        <v>72</v>
      </c>
      <c r="C19" s="61" t="s">
        <v>73</v>
      </c>
      <c r="D19" s="14">
        <v>10</v>
      </c>
      <c r="E19" s="15">
        <v>7</v>
      </c>
      <c r="F19" s="15">
        <v>6</v>
      </c>
      <c r="G19" s="15">
        <v>6</v>
      </c>
      <c r="H19" s="15">
        <v>6</v>
      </c>
      <c r="I19" s="15">
        <v>7</v>
      </c>
      <c r="J19" s="15">
        <v>6</v>
      </c>
      <c r="K19" s="15">
        <v>6</v>
      </c>
      <c r="L19" s="15">
        <v>7</v>
      </c>
      <c r="M19" s="15">
        <v>7</v>
      </c>
      <c r="N19" s="15">
        <v>10</v>
      </c>
      <c r="O19" s="36">
        <f>D19*D$10+E19*E$10+F19*F$10+G19*G$10+H19*H$10+I19*I$10+J19*J$10+K19*K$10+L19*L$10+M19*M$10+N19*N$10</f>
        <v>200</v>
      </c>
      <c r="P19" s="149"/>
    </row>
    <row r="20" spans="1:16" ht="15" customHeight="1" thickBot="1" x14ac:dyDescent="0.3">
      <c r="A20" s="140"/>
      <c r="B20" s="62">
        <f>P13</f>
        <v>1000</v>
      </c>
      <c r="C20" s="63">
        <f>P17</f>
        <v>1000</v>
      </c>
      <c r="D20" s="49">
        <f>(D17+D18+D19)/Clasifficación!$F$8</f>
        <v>10</v>
      </c>
      <c r="E20" s="51">
        <f>(E17+E18+E19)/Clasifficación!$F$8</f>
        <v>5.333333333333333</v>
      </c>
      <c r="F20" s="51">
        <f>(F17+F18+F19)/Clasifficación!$F$8</f>
        <v>4.333333333333333</v>
      </c>
      <c r="G20" s="51">
        <f>(G17+G18+G19)/Clasifficación!$F$8</f>
        <v>3.3333333333333335</v>
      </c>
      <c r="H20" s="51">
        <f>(H17+H18+H19)/Clasifficación!$F$8</f>
        <v>4.333333333333333</v>
      </c>
      <c r="I20" s="51">
        <f>(I17+I18+I19)/Clasifficación!$F$8</f>
        <v>4.333333333333333</v>
      </c>
      <c r="J20" s="51">
        <f>(J17+J18+J19)/Clasifficación!$F$8</f>
        <v>5</v>
      </c>
      <c r="K20" s="51">
        <f>(K17+K18+K19)/Clasifficación!$F$8</f>
        <v>5</v>
      </c>
      <c r="L20" s="51">
        <f>(L17+L18+L19)/Clasifficación!$F$8</f>
        <v>5.333333333333333</v>
      </c>
      <c r="M20" s="51">
        <f>(M17+M18+M19)/Clasifficación!$F$8</f>
        <v>5.333333333333333</v>
      </c>
      <c r="N20" s="51">
        <f>(N17+N18+N19)/Clasifficación!$F$8</f>
        <v>10</v>
      </c>
      <c r="O20" s="60">
        <f>O17+O18+O19</f>
        <v>445</v>
      </c>
      <c r="P20" s="150"/>
    </row>
  </sheetData>
  <mergeCells count="24">
    <mergeCell ref="B11:C11"/>
    <mergeCell ref="D11:K11"/>
    <mergeCell ref="O11:O12"/>
    <mergeCell ref="P11:P12"/>
    <mergeCell ref="A13:A20"/>
    <mergeCell ref="B13:C18"/>
    <mergeCell ref="P13:P16"/>
    <mergeCell ref="P17:P20"/>
    <mergeCell ref="O4:P10"/>
    <mergeCell ref="B10:C10"/>
    <mergeCell ref="K4:K9"/>
    <mergeCell ref="L4:L9"/>
    <mergeCell ref="M4:M9"/>
    <mergeCell ref="N4:N9"/>
    <mergeCell ref="D1:P3"/>
    <mergeCell ref="A4:A12"/>
    <mergeCell ref="B4:C9"/>
    <mergeCell ref="D4:D9"/>
    <mergeCell ref="E4:E9"/>
    <mergeCell ref="F4:F9"/>
    <mergeCell ref="G4:G9"/>
    <mergeCell ref="H4:H9"/>
    <mergeCell ref="I4:I9"/>
    <mergeCell ref="J4:J9"/>
  </mergeCell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opLeftCell="A52" zoomScale="97" workbookViewId="0">
      <selection activeCell="M16" sqref="M16"/>
    </sheetView>
  </sheetViews>
  <sheetFormatPr baseColWidth="10" defaultRowHeight="12.75" outlineLevelCol="1" x14ac:dyDescent="0.2"/>
  <cols>
    <col min="1" max="1" width="6" customWidth="1"/>
    <col min="2" max="3" width="7.7109375" bestFit="1" customWidth="1"/>
    <col min="4" max="12" width="2.7109375" customWidth="1" outlineLevel="1"/>
    <col min="13" max="13" width="3" customWidth="1" outlineLevel="1"/>
    <col min="14" max="15" width="3.140625" customWidth="1" outlineLevel="1"/>
    <col min="16" max="16" width="3.7109375" customWidth="1" outlineLevel="1"/>
    <col min="17" max="17" width="3.85546875" customWidth="1" outlineLevel="1"/>
    <col min="18" max="18" width="3.28515625" customWidth="1" outlineLevel="1"/>
    <col min="19" max="19" width="3" customWidth="1" outlineLevel="1"/>
    <col min="20" max="20" width="3.28515625" customWidth="1" outlineLevel="1"/>
    <col min="21" max="21" width="5.85546875" customWidth="1" outlineLevel="1"/>
    <col min="22" max="22" width="6.5703125" customWidth="1" outlineLevel="1"/>
    <col min="23" max="23" width="2.5703125" customWidth="1" outlineLevel="1"/>
    <col min="24" max="24" width="2.5703125" customWidth="1"/>
  </cols>
  <sheetData>
    <row r="1" spans="1:22" ht="12.75" customHeight="1" x14ac:dyDescent="0.2">
      <c r="D1" s="118" t="s">
        <v>18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20"/>
    </row>
    <row r="2" spans="1:22" x14ac:dyDescent="0.2">
      <c r="D2" s="121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20"/>
    </row>
    <row r="3" spans="1:22" x14ac:dyDescent="0.2">
      <c r="D3" s="121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20"/>
    </row>
    <row r="4" spans="1:22" ht="40.5" customHeight="1" x14ac:dyDescent="0.2">
      <c r="A4" s="122" t="s">
        <v>17</v>
      </c>
      <c r="B4" s="125" t="s">
        <v>10</v>
      </c>
      <c r="C4" s="125"/>
      <c r="D4" s="126" t="s">
        <v>58</v>
      </c>
      <c r="E4" s="126" t="s">
        <v>41</v>
      </c>
      <c r="F4" s="126" t="s">
        <v>59</v>
      </c>
      <c r="G4" s="126" t="s">
        <v>60</v>
      </c>
      <c r="H4" s="126" t="s">
        <v>61</v>
      </c>
      <c r="I4" s="126" t="s">
        <v>62</v>
      </c>
      <c r="J4" s="126" t="s">
        <v>63</v>
      </c>
      <c r="K4" s="126" t="s">
        <v>64</v>
      </c>
      <c r="L4" s="126" t="s">
        <v>65</v>
      </c>
      <c r="M4" s="126" t="s">
        <v>66</v>
      </c>
      <c r="N4" s="126" t="s">
        <v>42</v>
      </c>
      <c r="O4" s="126" t="s">
        <v>67</v>
      </c>
      <c r="P4" s="126" t="s">
        <v>40</v>
      </c>
      <c r="Q4" s="126" t="s">
        <v>68</v>
      </c>
      <c r="R4" s="126" t="s">
        <v>69</v>
      </c>
      <c r="S4" s="126" t="s">
        <v>70</v>
      </c>
      <c r="T4" s="126" t="s">
        <v>71</v>
      </c>
      <c r="U4" s="128">
        <f>SUM(D10:T10)</f>
        <v>60</v>
      </c>
      <c r="V4" s="129"/>
    </row>
    <row r="5" spans="1:22" ht="12.75" customHeight="1" x14ac:dyDescent="0.2">
      <c r="A5" s="123"/>
      <c r="B5" s="125"/>
      <c r="C5" s="125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9"/>
      <c r="V5" s="129"/>
    </row>
    <row r="6" spans="1:22" ht="12.75" customHeight="1" x14ac:dyDescent="0.2">
      <c r="A6" s="123"/>
      <c r="B6" s="125"/>
      <c r="C6" s="125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9"/>
      <c r="V6" s="129"/>
    </row>
    <row r="7" spans="1:22" ht="12.75" customHeight="1" x14ac:dyDescent="0.2">
      <c r="A7" s="123"/>
      <c r="B7" s="125"/>
      <c r="C7" s="125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9"/>
      <c r="V7" s="129"/>
    </row>
    <row r="8" spans="1:22" ht="12.75" customHeight="1" x14ac:dyDescent="0.2">
      <c r="A8" s="123"/>
      <c r="B8" s="125"/>
      <c r="C8" s="125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9"/>
      <c r="V8" s="129"/>
    </row>
    <row r="9" spans="1:22" ht="12.75" customHeight="1" x14ac:dyDescent="0.2">
      <c r="A9" s="123"/>
      <c r="B9" s="125"/>
      <c r="C9" s="125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9"/>
      <c r="V9" s="129"/>
    </row>
    <row r="10" spans="1:22" ht="12.75" customHeight="1" x14ac:dyDescent="0.2">
      <c r="A10" s="123"/>
      <c r="B10" s="130" t="s">
        <v>11</v>
      </c>
      <c r="C10" s="130"/>
      <c r="D10">
        <v>3</v>
      </c>
      <c r="E10">
        <v>3</v>
      </c>
      <c r="F10">
        <v>4</v>
      </c>
      <c r="G10">
        <v>3</v>
      </c>
      <c r="H10">
        <v>4</v>
      </c>
      <c r="I10">
        <v>2</v>
      </c>
      <c r="J10">
        <v>5</v>
      </c>
      <c r="K10">
        <v>4</v>
      </c>
      <c r="L10">
        <v>4</v>
      </c>
      <c r="M10">
        <v>3</v>
      </c>
      <c r="N10">
        <v>5</v>
      </c>
      <c r="O10">
        <v>1</v>
      </c>
      <c r="P10">
        <v>5</v>
      </c>
      <c r="Q10">
        <v>3</v>
      </c>
      <c r="R10">
        <v>4</v>
      </c>
      <c r="S10">
        <v>3</v>
      </c>
      <c r="T10">
        <v>4</v>
      </c>
      <c r="U10" s="129"/>
      <c r="V10" s="129"/>
    </row>
    <row r="11" spans="1:22" ht="12.75" customHeight="1" x14ac:dyDescent="0.2">
      <c r="A11" s="123"/>
      <c r="B11" s="131" t="s">
        <v>12</v>
      </c>
      <c r="C11" s="131"/>
      <c r="D11" s="132" t="s">
        <v>13</v>
      </c>
      <c r="E11" s="133"/>
      <c r="F11" s="133"/>
      <c r="G11" s="133"/>
      <c r="H11" s="133"/>
      <c r="I11" s="133"/>
      <c r="J11" s="133"/>
      <c r="K11" s="133"/>
      <c r="L11" s="24"/>
      <c r="M11" s="24"/>
      <c r="N11" s="24"/>
      <c r="O11" s="50"/>
      <c r="P11" s="50"/>
      <c r="Q11" s="50"/>
      <c r="R11" s="50"/>
      <c r="S11" s="24"/>
      <c r="T11" s="24"/>
      <c r="U11" s="134" t="s">
        <v>14</v>
      </c>
      <c r="V11" s="136" t="s">
        <v>27</v>
      </c>
    </row>
    <row r="12" spans="1:22" ht="13.5" customHeight="1" thickBot="1" x14ac:dyDescent="0.25">
      <c r="A12" s="124"/>
      <c r="B12" s="13" t="s">
        <v>15</v>
      </c>
      <c r="C12" s="13" t="s">
        <v>16</v>
      </c>
      <c r="D12" s="8">
        <v>1</v>
      </c>
      <c r="E12" s="9">
        <v>2</v>
      </c>
      <c r="F12" s="9">
        <v>3</v>
      </c>
      <c r="G12" s="10">
        <v>4</v>
      </c>
      <c r="H12" s="8">
        <v>5</v>
      </c>
      <c r="I12" s="9">
        <v>6</v>
      </c>
      <c r="J12" s="9">
        <v>7</v>
      </c>
      <c r="K12" s="10">
        <v>8</v>
      </c>
      <c r="L12" s="9">
        <v>9</v>
      </c>
      <c r="M12" s="9">
        <v>10</v>
      </c>
      <c r="N12" s="10">
        <v>11</v>
      </c>
      <c r="O12" s="8">
        <v>12</v>
      </c>
      <c r="P12" s="9">
        <v>13</v>
      </c>
      <c r="Q12" s="9">
        <v>14</v>
      </c>
      <c r="R12" s="10">
        <v>15</v>
      </c>
      <c r="S12" s="9">
        <v>16</v>
      </c>
      <c r="T12" s="9">
        <v>17</v>
      </c>
      <c r="U12" s="135"/>
      <c r="V12" s="137"/>
    </row>
    <row r="13" spans="1:22" ht="14.25" customHeight="1" x14ac:dyDescent="0.2">
      <c r="A13" s="138">
        <f>Clasifficación!A16</f>
        <v>1</v>
      </c>
      <c r="B13" s="141" t="str">
        <f>Clasifficación!B16</f>
        <v>Roberto Ruiz</v>
      </c>
      <c r="C13" s="142"/>
      <c r="D13" s="64">
        <v>4</v>
      </c>
      <c r="E13" s="65">
        <v>6</v>
      </c>
      <c r="F13" s="65">
        <v>8</v>
      </c>
      <c r="G13" s="65">
        <v>8</v>
      </c>
      <c r="H13" s="65">
        <v>6</v>
      </c>
      <c r="I13" s="65">
        <v>8</v>
      </c>
      <c r="J13" s="65">
        <v>8</v>
      </c>
      <c r="K13" s="65">
        <v>7</v>
      </c>
      <c r="L13" s="65">
        <v>8</v>
      </c>
      <c r="M13" s="65">
        <v>7</v>
      </c>
      <c r="N13" s="65">
        <v>6</v>
      </c>
      <c r="O13" s="65">
        <v>8</v>
      </c>
      <c r="P13" s="65">
        <v>7</v>
      </c>
      <c r="Q13" s="65">
        <v>7</v>
      </c>
      <c r="R13" s="65">
        <v>6</v>
      </c>
      <c r="S13" s="65">
        <v>6</v>
      </c>
      <c r="T13" s="65">
        <v>7</v>
      </c>
      <c r="U13" s="35">
        <f>D13*D$10+E13*E$10+F13*F$10+G13*G$10+H13*H$10+I13*I$10+J13*J$10+K13*K$10+L13*L$10+M13*M$10+N13*N$10+O13*$O$10+P13*$P$10+Q13*$Q$10+R13*$R$10+S13*$S$10+T13*$T$10</f>
        <v>411</v>
      </c>
      <c r="V13" s="145">
        <f>U16*1000/(MAX(U$16,U$24,U$32,U$40,U$48,U$56,U$64,U$72,U$80,U$88,U96))</f>
        <v>992.74193548387098</v>
      </c>
    </row>
    <row r="14" spans="1:22" ht="12.75" customHeight="1" x14ac:dyDescent="0.2">
      <c r="A14" s="139"/>
      <c r="B14" s="143"/>
      <c r="C14" s="144"/>
      <c r="D14" s="66">
        <v>4</v>
      </c>
      <c r="E14" s="67">
        <v>7</v>
      </c>
      <c r="F14" s="67">
        <v>7</v>
      </c>
      <c r="G14" s="67">
        <v>7</v>
      </c>
      <c r="H14" s="67">
        <v>5</v>
      </c>
      <c r="I14" s="67">
        <v>8</v>
      </c>
      <c r="J14" s="67">
        <v>7</v>
      </c>
      <c r="K14" s="67">
        <v>7</v>
      </c>
      <c r="L14" s="67">
        <v>7</v>
      </c>
      <c r="M14" s="67">
        <v>6</v>
      </c>
      <c r="N14" s="67">
        <v>6</v>
      </c>
      <c r="O14" s="67">
        <v>7</v>
      </c>
      <c r="P14" s="67">
        <v>6</v>
      </c>
      <c r="Q14" s="67">
        <v>7</v>
      </c>
      <c r="R14" s="67">
        <v>6</v>
      </c>
      <c r="S14" s="67">
        <v>7</v>
      </c>
      <c r="T14" s="67">
        <v>7</v>
      </c>
      <c r="U14" s="36">
        <f>D14*D$10+E14*E$10+F14*F$10+G14*G$10+H14*H$10+I14*I$10+J14*J$10+K14*K$10+L14*L$10+M14*M$10+N14*N$10+O14*$O$10+P14*$P$10+Q14*$Q$10+R14*$R$10+S14*$S$10+T14*$T$10</f>
        <v>388</v>
      </c>
      <c r="V14" s="146"/>
    </row>
    <row r="15" spans="1:22" ht="12.75" customHeight="1" x14ac:dyDescent="0.2">
      <c r="A15" s="139"/>
      <c r="B15" s="143"/>
      <c r="C15" s="144"/>
      <c r="D15" s="66">
        <v>6</v>
      </c>
      <c r="E15" s="67">
        <v>8</v>
      </c>
      <c r="F15" s="67">
        <v>8</v>
      </c>
      <c r="G15" s="67">
        <v>7</v>
      </c>
      <c r="H15" s="67">
        <v>5</v>
      </c>
      <c r="I15" s="67">
        <v>9</v>
      </c>
      <c r="J15" s="67">
        <v>7</v>
      </c>
      <c r="K15" s="67">
        <v>8</v>
      </c>
      <c r="L15" s="67">
        <v>7</v>
      </c>
      <c r="M15" s="67">
        <v>8</v>
      </c>
      <c r="N15" s="67">
        <v>7</v>
      </c>
      <c r="O15" s="67">
        <v>6</v>
      </c>
      <c r="P15" s="67">
        <v>8</v>
      </c>
      <c r="Q15" s="67">
        <v>7</v>
      </c>
      <c r="R15" s="67">
        <v>7</v>
      </c>
      <c r="S15" s="67">
        <v>6</v>
      </c>
      <c r="T15" s="67">
        <v>8</v>
      </c>
      <c r="U15" s="36">
        <f>D15*D$10+E15*E$10+F15*F$10+G15*G$10+H15*H$10+I15*I$10+J15*J$10+K15*K$10+L15*L$10+M15*M$10+N15*N$10+O15*$O$10+P15*$P$10+Q15*$Q$10+R15*$R$10+S15*$S$10+T15*$T$10</f>
        <v>432</v>
      </c>
      <c r="V15" s="146"/>
    </row>
    <row r="16" spans="1:22" ht="15" customHeight="1" thickBot="1" x14ac:dyDescent="0.3">
      <c r="A16" s="139"/>
      <c r="B16" s="143"/>
      <c r="C16" s="144"/>
      <c r="D16" s="49">
        <f>(D13+D14+D15)/Clasifficación!$F$8</f>
        <v>4.666666666666667</v>
      </c>
      <c r="E16" s="51">
        <f>(E13+E14+E15)/Clasifficación!$F$8</f>
        <v>7</v>
      </c>
      <c r="F16" s="51">
        <f>(F13+F14+F15)/Clasifficación!$F$8</f>
        <v>7.666666666666667</v>
      </c>
      <c r="G16" s="51">
        <f>(G13+G14+G15)/Clasifficación!$F$8</f>
        <v>7.333333333333333</v>
      </c>
      <c r="H16" s="51">
        <f>(H13+H14+H15)/Clasifficación!$F$8</f>
        <v>5.333333333333333</v>
      </c>
      <c r="I16" s="51">
        <f>(I13+I14+I15)/Clasifficación!$F$8</f>
        <v>8.3333333333333339</v>
      </c>
      <c r="J16" s="51">
        <f>(J13+J14+J15)/Clasifficación!$F$8</f>
        <v>7.333333333333333</v>
      </c>
      <c r="K16" s="51">
        <f>(K13+K14+K15)/Clasifficación!$F$8</f>
        <v>7.333333333333333</v>
      </c>
      <c r="L16" s="51">
        <f>(L13+L14+L15)/Clasifficación!$F$8</f>
        <v>7.333333333333333</v>
      </c>
      <c r="M16" s="51">
        <f>(M13+M14+M15)/Clasifficación!$F$8</f>
        <v>7</v>
      </c>
      <c r="N16" s="51">
        <f>(N13+N14+N15)/Clasifficación!$F$8</f>
        <v>6.333333333333333</v>
      </c>
      <c r="O16" s="51">
        <f>(O13+O14+O15)/Clasifficación!$F$8</f>
        <v>7</v>
      </c>
      <c r="P16" s="51">
        <f>(P13+P14+P15)/Clasifficación!$F$8</f>
        <v>7</v>
      </c>
      <c r="Q16" s="51">
        <f>(Q13+Q14+Q15)/Clasifficación!$F$8</f>
        <v>7</v>
      </c>
      <c r="R16" s="51">
        <f>(R13+R14+R15)/Clasifficación!$F$8</f>
        <v>6.333333333333333</v>
      </c>
      <c r="S16" s="51">
        <f>(S13+S14+S15)/Clasifficación!$F$8</f>
        <v>6.333333333333333</v>
      </c>
      <c r="T16" s="51">
        <f>(T13+T14+T15)/Clasifficación!$F$8</f>
        <v>7.333333333333333</v>
      </c>
      <c r="U16" s="60">
        <f>U13+U14+U15</f>
        <v>1231</v>
      </c>
      <c r="V16" s="147"/>
    </row>
    <row r="17" spans="1:22" ht="14.25" customHeight="1" x14ac:dyDescent="0.2">
      <c r="A17" s="139"/>
      <c r="B17" s="143"/>
      <c r="C17" s="144"/>
      <c r="D17" s="11">
        <v>8</v>
      </c>
      <c r="E17" s="12">
        <v>8</v>
      </c>
      <c r="F17" s="12">
        <v>8</v>
      </c>
      <c r="G17" s="12">
        <v>8</v>
      </c>
      <c r="H17" s="12">
        <v>7</v>
      </c>
      <c r="I17" s="12">
        <v>9</v>
      </c>
      <c r="J17" s="12">
        <v>8</v>
      </c>
      <c r="K17" s="12">
        <v>8</v>
      </c>
      <c r="L17" s="12">
        <v>8</v>
      </c>
      <c r="M17" s="12">
        <v>7</v>
      </c>
      <c r="N17" s="12">
        <v>9</v>
      </c>
      <c r="O17" s="12">
        <v>8</v>
      </c>
      <c r="P17" s="12">
        <v>8</v>
      </c>
      <c r="Q17" s="12">
        <v>7</v>
      </c>
      <c r="R17" s="12">
        <v>8</v>
      </c>
      <c r="S17" s="12">
        <v>7</v>
      </c>
      <c r="T17" s="12">
        <v>8</v>
      </c>
      <c r="U17" s="35">
        <f>D17*D$10+E17*E$10+F17*F$10+G17*G$10+H17*H$10+I17*I$10+J17*J$10+K17*K$10+L17*L$10+M17*M$10+N17*N$10+O17*$O$10+P17*$P$10+Q17*$Q$10+R17*$R$10+S17*$S$10+T17*$T$10</f>
        <v>474</v>
      </c>
      <c r="V17" s="148">
        <f>U20*1000/(MAX(U$20,U$28,U$36,U$44,U$52,U$60,U$68,U$76,U$84,U$92,U$100))</f>
        <v>1000</v>
      </c>
    </row>
    <row r="18" spans="1:22" ht="12.75" customHeight="1" thickBot="1" x14ac:dyDescent="0.25">
      <c r="A18" s="139"/>
      <c r="B18" s="143"/>
      <c r="C18" s="144"/>
      <c r="D18" s="14">
        <v>8</v>
      </c>
      <c r="E18" s="15">
        <v>8</v>
      </c>
      <c r="F18" s="15">
        <v>8</v>
      </c>
      <c r="G18" s="15">
        <v>8</v>
      </c>
      <c r="H18" s="15">
        <v>7</v>
      </c>
      <c r="I18" s="15">
        <v>8</v>
      </c>
      <c r="J18" s="15">
        <v>8</v>
      </c>
      <c r="K18" s="15">
        <v>7</v>
      </c>
      <c r="L18" s="15">
        <v>6</v>
      </c>
      <c r="M18" s="15">
        <v>7</v>
      </c>
      <c r="N18" s="15">
        <v>7</v>
      </c>
      <c r="O18" s="15">
        <v>8</v>
      </c>
      <c r="P18" s="15">
        <v>7</v>
      </c>
      <c r="Q18" s="15">
        <v>8</v>
      </c>
      <c r="R18" s="15">
        <v>8</v>
      </c>
      <c r="S18" s="15">
        <v>7</v>
      </c>
      <c r="T18" s="15">
        <v>8</v>
      </c>
      <c r="U18" s="36">
        <f>D18*D$10+E18*E$10+F18*F$10+G18*G$10+H18*H$10+I18*I$10+J18*J$10+K18*K$10+L18*L$10+M18*M$10+N18*N$10+O18*$O$10+P18*$P$10+Q18*$Q$10+R18*$R$10+S18*$S$10+T18*$T$10</f>
        <v>448</v>
      </c>
      <c r="V18" s="149"/>
    </row>
    <row r="19" spans="1:22" ht="12.75" customHeight="1" thickBot="1" x14ac:dyDescent="0.25">
      <c r="A19" s="139"/>
      <c r="B19" s="61" t="s">
        <v>72</v>
      </c>
      <c r="C19" s="61" t="s">
        <v>73</v>
      </c>
      <c r="D19" s="14">
        <v>8</v>
      </c>
      <c r="E19" s="15">
        <v>8</v>
      </c>
      <c r="F19" s="15">
        <v>8</v>
      </c>
      <c r="G19" s="15">
        <v>8</v>
      </c>
      <c r="H19" s="15">
        <v>8</v>
      </c>
      <c r="I19" s="15">
        <v>8</v>
      </c>
      <c r="J19" s="15">
        <v>7</v>
      </c>
      <c r="K19" s="15">
        <v>6</v>
      </c>
      <c r="L19" s="15">
        <v>6</v>
      </c>
      <c r="M19" s="15">
        <v>7</v>
      </c>
      <c r="N19" s="15">
        <v>8</v>
      </c>
      <c r="O19" s="15">
        <v>8</v>
      </c>
      <c r="P19" s="15">
        <v>7</v>
      </c>
      <c r="Q19" s="15">
        <v>8</v>
      </c>
      <c r="R19" s="15">
        <v>8</v>
      </c>
      <c r="S19" s="15">
        <v>8</v>
      </c>
      <c r="T19" s="15">
        <v>8</v>
      </c>
      <c r="U19" s="36">
        <f>D19*D$10+E19*E$10+F19*F$10+G19*G$10+H19*H$10+I19*I$10+J19*J$10+K19*K$10+L19*L$10+M19*M$10+N19*N$10+O19*$O$10+P19*$P$10+Q19*$Q$10+R19*$R$10+S19*$S$10+T19*$T$10</f>
        <v>451</v>
      </c>
      <c r="V19" s="149"/>
    </row>
    <row r="20" spans="1:22" ht="15" customHeight="1" thickBot="1" x14ac:dyDescent="0.3">
      <c r="A20" s="140"/>
      <c r="B20" s="62">
        <f>V13</f>
        <v>992.74193548387098</v>
      </c>
      <c r="C20" s="63">
        <f>V17</f>
        <v>1000</v>
      </c>
      <c r="D20" s="49">
        <f>(D17+D18+D19)/Clasifficación!$F$8</f>
        <v>8</v>
      </c>
      <c r="E20" s="51">
        <f>(E17+E18+E19)/Clasifficación!$F$8</f>
        <v>8</v>
      </c>
      <c r="F20" s="51">
        <f>(F17+F18+F19)/Clasifficación!$F$8</f>
        <v>8</v>
      </c>
      <c r="G20" s="51">
        <f>(G17+G18+G19)/Clasifficación!$F$8</f>
        <v>8</v>
      </c>
      <c r="H20" s="51">
        <f>(H17+H18+H19)/Clasifficación!$F$8</f>
        <v>7.333333333333333</v>
      </c>
      <c r="I20" s="51">
        <f>(I17+I18+I19)/Clasifficación!$F$8</f>
        <v>8.3333333333333339</v>
      </c>
      <c r="J20" s="51">
        <f>(J17+J18+J19)/Clasifficación!$F$8</f>
        <v>7.666666666666667</v>
      </c>
      <c r="K20" s="51">
        <f>(K17+K18+K19)/Clasifficación!$F$8</f>
        <v>7</v>
      </c>
      <c r="L20" s="51">
        <f>(L17+L18+L19)/Clasifficación!$F$8</f>
        <v>6.666666666666667</v>
      </c>
      <c r="M20" s="51">
        <f>(M17+M18+M19)/Clasifficación!$F$8</f>
        <v>7</v>
      </c>
      <c r="N20" s="51">
        <f>(N17+N18+N19)/Clasifficación!$F$8</f>
        <v>8</v>
      </c>
      <c r="O20" s="51">
        <f>(O17+O18+O19)/Clasifficación!$F$8</f>
        <v>8</v>
      </c>
      <c r="P20" s="51">
        <f>(P17+P18+P19)/Clasifficación!$F$8</f>
        <v>7.333333333333333</v>
      </c>
      <c r="Q20" s="51">
        <f>(Q17+Q18+Q19)/Clasifficación!$F$8</f>
        <v>7.666666666666667</v>
      </c>
      <c r="R20" s="51">
        <f>(R17+R18+R19)/Clasifficación!$F$8</f>
        <v>8</v>
      </c>
      <c r="S20" s="51">
        <f>(S17+S18+S19)/Clasifficación!$F$8</f>
        <v>7.333333333333333</v>
      </c>
      <c r="T20" s="51">
        <f>(T17+T18+T19)/Clasifficación!$F$8</f>
        <v>8</v>
      </c>
      <c r="U20" s="60">
        <f>U17+U18+U19</f>
        <v>1373</v>
      </c>
      <c r="V20" s="150"/>
    </row>
    <row r="21" spans="1:22" ht="14.25" customHeight="1" x14ac:dyDescent="0.2">
      <c r="A21" s="138">
        <f>Clasifficación!A17</f>
        <v>2</v>
      </c>
      <c r="B21" s="151" t="str">
        <f>Clasifficación!B17</f>
        <v>Ángel Gómez</v>
      </c>
      <c r="C21" s="142"/>
      <c r="D21" s="64">
        <v>0</v>
      </c>
      <c r="E21" s="65">
        <v>2</v>
      </c>
      <c r="F21" s="65">
        <v>3</v>
      </c>
      <c r="G21" s="65">
        <v>4</v>
      </c>
      <c r="H21" s="65">
        <v>3</v>
      </c>
      <c r="I21" s="65">
        <v>5</v>
      </c>
      <c r="J21" s="65">
        <v>4</v>
      </c>
      <c r="K21" s="65">
        <v>1</v>
      </c>
      <c r="L21" s="65">
        <v>2</v>
      </c>
      <c r="M21" s="65">
        <v>0</v>
      </c>
      <c r="N21" s="65">
        <v>3</v>
      </c>
      <c r="O21" s="65">
        <v>3</v>
      </c>
      <c r="P21" s="65">
        <v>2</v>
      </c>
      <c r="Q21" s="65">
        <v>3</v>
      </c>
      <c r="R21" s="65">
        <v>2</v>
      </c>
      <c r="S21" s="65">
        <v>2</v>
      </c>
      <c r="T21" s="65">
        <v>2</v>
      </c>
      <c r="U21" s="35">
        <f>D21*D$10+E21*E$10+F21*F$10+G21*G$10+H21*H$10+I21*I$10+J21*J$10+K21*K$10+L21*L$10+M21*M$10+N21*N$10+O21*$O$10+P21*$P$10+Q21*$Q$10+R21*$R$10+S21*$S$10+T21*$T$10</f>
        <v>143</v>
      </c>
      <c r="V21" s="145">
        <f>U24*1000/(MAX(U$16,U$24,U$32,U$40,U$48,U$56,U$64,U$72,U$80,U$88,U104))</f>
        <v>383.06451612903226</v>
      </c>
    </row>
    <row r="22" spans="1:22" ht="12.75" customHeight="1" x14ac:dyDescent="0.2">
      <c r="A22" s="139"/>
      <c r="B22" s="143"/>
      <c r="C22" s="144"/>
      <c r="D22" s="66">
        <v>1</v>
      </c>
      <c r="E22" s="67">
        <v>2</v>
      </c>
      <c r="F22" s="67">
        <v>3</v>
      </c>
      <c r="G22" s="67">
        <v>4</v>
      </c>
      <c r="H22" s="67">
        <v>3</v>
      </c>
      <c r="I22" s="67">
        <v>7</v>
      </c>
      <c r="J22" s="67">
        <v>3</v>
      </c>
      <c r="K22" s="67">
        <v>1</v>
      </c>
      <c r="L22" s="67">
        <v>3</v>
      </c>
      <c r="M22" s="67">
        <v>0</v>
      </c>
      <c r="N22" s="67">
        <v>2</v>
      </c>
      <c r="O22" s="67">
        <v>3</v>
      </c>
      <c r="P22" s="67">
        <v>3</v>
      </c>
      <c r="Q22" s="67">
        <v>3</v>
      </c>
      <c r="R22" s="67">
        <v>3</v>
      </c>
      <c r="S22" s="67">
        <v>4</v>
      </c>
      <c r="T22" s="67">
        <v>4</v>
      </c>
      <c r="U22" s="36">
        <f>D22*D$10+E22*E$10+F22*F$10+G22*G$10+H22*H$10+I22*I$10+J22*J$10+K22*K$10+L22*L$10+M22*M$10+N22*N$10+O22*$O$10+P22*$P$10+Q22*$Q$10+R22*$R$10+S22*$S$10+T22*$T$10</f>
        <v>167</v>
      </c>
      <c r="V22" s="146"/>
    </row>
    <row r="23" spans="1:22" ht="12.75" customHeight="1" x14ac:dyDescent="0.2">
      <c r="A23" s="139"/>
      <c r="B23" s="143"/>
      <c r="C23" s="144"/>
      <c r="D23" s="66">
        <v>2</v>
      </c>
      <c r="E23" s="67">
        <v>3</v>
      </c>
      <c r="F23" s="67">
        <v>3</v>
      </c>
      <c r="G23" s="67">
        <v>2</v>
      </c>
      <c r="H23" s="67">
        <v>1</v>
      </c>
      <c r="I23" s="67">
        <v>6</v>
      </c>
      <c r="J23" s="67">
        <v>4</v>
      </c>
      <c r="K23" s="67">
        <v>2</v>
      </c>
      <c r="L23" s="67">
        <v>3</v>
      </c>
      <c r="M23" s="67">
        <v>0</v>
      </c>
      <c r="N23" s="67">
        <v>3</v>
      </c>
      <c r="O23" s="67">
        <v>4</v>
      </c>
      <c r="P23" s="67">
        <v>3</v>
      </c>
      <c r="Q23" s="67">
        <v>2</v>
      </c>
      <c r="R23" s="67">
        <v>2</v>
      </c>
      <c r="S23" s="67">
        <v>4</v>
      </c>
      <c r="T23" s="67">
        <v>4</v>
      </c>
      <c r="U23" s="36">
        <f>D23*D$10+E23*E$10+F23*F$10+G23*G$10+H23*H$10+I23*I$10+J23*J$10+K23*K$10+L23*L$10+M23*M$10+N23*N$10+O23*$O$10+P23*$P$10+Q23*$Q$10+R23*$R$10+S23*$S$10+T23*$T$10</f>
        <v>165</v>
      </c>
      <c r="V23" s="146"/>
    </row>
    <row r="24" spans="1:22" ht="15" customHeight="1" thickBot="1" x14ac:dyDescent="0.3">
      <c r="A24" s="139"/>
      <c r="B24" s="143"/>
      <c r="C24" s="144"/>
      <c r="D24" s="49">
        <f>(D21+D22+D23)/Clasifficación!$F$8</f>
        <v>1</v>
      </c>
      <c r="E24" s="51">
        <f>(E21+E22+E23)/Clasifficación!$F$8</f>
        <v>2.3333333333333335</v>
      </c>
      <c r="F24" s="51">
        <f>(F21+F22+F23)/Clasifficación!$F$8</f>
        <v>3</v>
      </c>
      <c r="G24" s="51">
        <f>(G21+G22+G23)/Clasifficación!$F$8</f>
        <v>3.3333333333333335</v>
      </c>
      <c r="H24" s="51">
        <f>(H21+H22+H23)/Clasifficación!$F$8</f>
        <v>2.3333333333333335</v>
      </c>
      <c r="I24" s="51">
        <f>(I21+I22+I23)/Clasifficación!$F$8</f>
        <v>6</v>
      </c>
      <c r="J24" s="51">
        <f>(J21+J22+J23)/Clasifficación!$F$8</f>
        <v>3.6666666666666665</v>
      </c>
      <c r="K24" s="51">
        <f>(K21+K22+K23)/Clasifficación!$F$8</f>
        <v>1.3333333333333333</v>
      </c>
      <c r="L24" s="51">
        <f>(L21+L22+L23)/Clasifficación!$F$8</f>
        <v>2.6666666666666665</v>
      </c>
      <c r="M24" s="51">
        <f>(M21+M22+M23)/Clasifficación!$F$8</f>
        <v>0</v>
      </c>
      <c r="N24" s="51">
        <f>(N21+N22+N23)/Clasifficación!$F$8</f>
        <v>2.6666666666666665</v>
      </c>
      <c r="O24" s="51">
        <f>(O21+O22+O23)/Clasifficación!$F$8</f>
        <v>3.3333333333333335</v>
      </c>
      <c r="P24" s="51">
        <f>(P21+P22+P23)/Clasifficación!$F$8</f>
        <v>2.6666666666666665</v>
      </c>
      <c r="Q24" s="51">
        <f>(Q21+Q22+Q23)/Clasifficación!$F$8</f>
        <v>2.6666666666666665</v>
      </c>
      <c r="R24" s="51">
        <f>(R21+R22+R23)/Clasifficación!$F$8</f>
        <v>2.3333333333333335</v>
      </c>
      <c r="S24" s="51">
        <f>(S21+S22+S23)/Clasifficación!$F$8</f>
        <v>3.3333333333333335</v>
      </c>
      <c r="T24" s="51">
        <f>(T21+T22+T23)/Clasifficación!$F$8</f>
        <v>3.3333333333333335</v>
      </c>
      <c r="U24" s="60">
        <f>U21+U22+U23</f>
        <v>475</v>
      </c>
      <c r="V24" s="147"/>
    </row>
    <row r="25" spans="1:22" ht="14.25" customHeight="1" x14ac:dyDescent="0.2">
      <c r="A25" s="139"/>
      <c r="B25" s="143"/>
      <c r="C25" s="144"/>
      <c r="D25" s="11">
        <v>0</v>
      </c>
      <c r="E25" s="12">
        <v>6</v>
      </c>
      <c r="F25" s="12">
        <v>5</v>
      </c>
      <c r="G25" s="12">
        <v>5</v>
      </c>
      <c r="H25" s="12">
        <v>4</v>
      </c>
      <c r="I25" s="12">
        <v>5</v>
      </c>
      <c r="J25" s="12">
        <v>5</v>
      </c>
      <c r="K25" s="12">
        <v>5</v>
      </c>
      <c r="L25" s="12">
        <v>6</v>
      </c>
      <c r="M25" s="12">
        <v>7</v>
      </c>
      <c r="N25" s="12">
        <v>5</v>
      </c>
      <c r="O25" s="12">
        <v>5</v>
      </c>
      <c r="P25" s="12">
        <v>3</v>
      </c>
      <c r="Q25" s="12">
        <v>6</v>
      </c>
      <c r="R25" s="12">
        <v>1</v>
      </c>
      <c r="S25" s="12">
        <v>3</v>
      </c>
      <c r="T25" s="12">
        <v>3</v>
      </c>
      <c r="U25" s="35">
        <f>D25*D$10+E25*E$10+F25*F$10+G25*G$10+H25*H$10+I25*I$10+J25*J$10+K25*K$10+L25*L$10+M25*M$10+N25*N$10+O25*$O$10+P25*$P$10+Q25*$Q$10+R25*$R$10+S25*$S$10+T25*$T$10</f>
        <v>257</v>
      </c>
      <c r="V25" s="148">
        <f>U28*1000/(MAX(U$20,U$28,U$36,U$44,U$52,U$60,U$68,U$76,U$84,U$92,U$100))</f>
        <v>530.95411507647486</v>
      </c>
    </row>
    <row r="26" spans="1:22" ht="12.75" customHeight="1" thickBot="1" x14ac:dyDescent="0.25">
      <c r="A26" s="139"/>
      <c r="B26" s="143"/>
      <c r="C26" s="144"/>
      <c r="D26" s="14">
        <v>0</v>
      </c>
      <c r="E26" s="15">
        <v>4</v>
      </c>
      <c r="F26" s="15">
        <v>4</v>
      </c>
      <c r="G26" s="15">
        <v>5</v>
      </c>
      <c r="H26" s="15">
        <v>4</v>
      </c>
      <c r="I26" s="15">
        <v>5</v>
      </c>
      <c r="J26" s="15">
        <v>5</v>
      </c>
      <c r="K26" s="15">
        <v>5</v>
      </c>
      <c r="L26" s="15">
        <v>6</v>
      </c>
      <c r="M26" s="15">
        <v>6</v>
      </c>
      <c r="N26" s="15">
        <v>5</v>
      </c>
      <c r="O26" s="15">
        <v>5</v>
      </c>
      <c r="P26" s="15">
        <v>4</v>
      </c>
      <c r="Q26" s="15">
        <v>5</v>
      </c>
      <c r="R26" s="15">
        <v>1</v>
      </c>
      <c r="S26" s="15">
        <v>3</v>
      </c>
      <c r="T26" s="15">
        <v>4</v>
      </c>
      <c r="U26" s="36">
        <f>D26*D$10+E26*E$10+F26*F$10+G26*G$10+H26*H$10+I26*I$10+J26*J$10+K26*K$10+L26*L$10+M26*M$10+N26*N$10+O26*$O$10+P26*$P$10+Q26*$Q$10+R26*$R$10+S26*$S$10+T26*$T$10</f>
        <v>250</v>
      </c>
      <c r="V26" s="149"/>
    </row>
    <row r="27" spans="1:22" ht="12.75" customHeight="1" thickBot="1" x14ac:dyDescent="0.25">
      <c r="A27" s="139"/>
      <c r="B27" s="61" t="s">
        <v>72</v>
      </c>
      <c r="C27" s="61" t="s">
        <v>73</v>
      </c>
      <c r="D27" s="14">
        <v>0</v>
      </c>
      <c r="E27" s="15">
        <v>7</v>
      </c>
      <c r="F27" s="15">
        <v>6</v>
      </c>
      <c r="G27" s="15">
        <v>5</v>
      </c>
      <c r="H27" s="15">
        <v>3</v>
      </c>
      <c r="I27" s="15">
        <v>7</v>
      </c>
      <c r="J27" s="15">
        <v>5</v>
      </c>
      <c r="K27" s="15">
        <v>4</v>
      </c>
      <c r="L27" s="15">
        <v>5</v>
      </c>
      <c r="M27" s="15">
        <v>5</v>
      </c>
      <c r="N27" s="15">
        <v>2</v>
      </c>
      <c r="O27" s="15">
        <v>4</v>
      </c>
      <c r="P27" s="15">
        <v>3</v>
      </c>
      <c r="Q27" s="15">
        <v>4</v>
      </c>
      <c r="R27" s="15">
        <v>1</v>
      </c>
      <c r="S27" s="15">
        <v>1</v>
      </c>
      <c r="T27" s="15">
        <v>3</v>
      </c>
      <c r="U27" s="36">
        <f>D27*D$10+E27*E$10+F27*F$10+G27*G$10+H27*H$10+I27*I$10+J27*J$10+K27*K$10+L27*L$10+M27*M$10+N27*N$10+O27*$O$10+P27*$P$10+Q27*$Q$10+R27*$R$10+S27*$S$10+T27*$T$10</f>
        <v>222</v>
      </c>
      <c r="V27" s="149"/>
    </row>
    <row r="28" spans="1:22" ht="15" customHeight="1" thickBot="1" x14ac:dyDescent="0.3">
      <c r="A28" s="140"/>
      <c r="B28" s="16">
        <f>V21</f>
        <v>383.06451612903226</v>
      </c>
      <c r="C28" s="45">
        <f>V25</f>
        <v>530.95411507647486</v>
      </c>
      <c r="D28" s="49">
        <f>(D25+D26+D27)/Clasifficación!$F$8</f>
        <v>0</v>
      </c>
      <c r="E28" s="51">
        <f>(E25+E26+E27)/Clasifficación!$F$8</f>
        <v>5.666666666666667</v>
      </c>
      <c r="F28" s="51">
        <f>(F25+F26+F27)/Clasifficación!$F$8</f>
        <v>5</v>
      </c>
      <c r="G28" s="51">
        <f>(G25+G26+G27)/Clasifficación!$F$8</f>
        <v>5</v>
      </c>
      <c r="H28" s="51">
        <f>(H25+H26+H27)/Clasifficación!$F$8</f>
        <v>3.6666666666666665</v>
      </c>
      <c r="I28" s="51">
        <f>(I25+I26+I27)/Clasifficación!$F$8</f>
        <v>5.666666666666667</v>
      </c>
      <c r="J28" s="51">
        <f>(J25+J26+J27)/Clasifficación!$F$8</f>
        <v>5</v>
      </c>
      <c r="K28" s="51">
        <f>(K25+K26+K27)/Clasifficación!$F$8</f>
        <v>4.666666666666667</v>
      </c>
      <c r="L28" s="51">
        <f>(L25+L26+L27)/Clasifficación!$F$8</f>
        <v>5.666666666666667</v>
      </c>
      <c r="M28" s="51">
        <f>(M25+M26+M27)/Clasifficación!$F$8</f>
        <v>6</v>
      </c>
      <c r="N28" s="51">
        <f>(N25+N26+N27)/Clasifficación!$F$8</f>
        <v>4</v>
      </c>
      <c r="O28" s="51">
        <f>(O25+O26+O27)/Clasifficación!$F$8</f>
        <v>4.666666666666667</v>
      </c>
      <c r="P28" s="51">
        <f>(P25+P26+P27)/Clasifficación!$F$8</f>
        <v>3.3333333333333335</v>
      </c>
      <c r="Q28" s="51">
        <f>(Q25+Q26+Q27)/Clasifficación!$F$8</f>
        <v>5</v>
      </c>
      <c r="R28" s="51">
        <f>(R25+R26+R27)/Clasifficación!$F$8</f>
        <v>1</v>
      </c>
      <c r="S28" s="51">
        <f>(S25+S26+S27)/Clasifficación!$F$8</f>
        <v>2.3333333333333335</v>
      </c>
      <c r="T28" s="51">
        <f>(T25+T26+T27)/Clasifficación!$F$8</f>
        <v>3.3333333333333335</v>
      </c>
      <c r="U28" s="60">
        <f>U25+U26+U27</f>
        <v>729</v>
      </c>
      <c r="V28" s="150"/>
    </row>
    <row r="29" spans="1:22" ht="14.25" customHeight="1" x14ac:dyDescent="0.2">
      <c r="A29" s="138">
        <f>Clasifficación!A18</f>
        <v>3</v>
      </c>
      <c r="B29" s="141" t="str">
        <f>Clasifficación!B18</f>
        <v>Alvaro Calle Garrido</v>
      </c>
      <c r="C29" s="142"/>
      <c r="D29" s="64">
        <v>6</v>
      </c>
      <c r="E29" s="65">
        <v>3</v>
      </c>
      <c r="F29" s="65">
        <v>7</v>
      </c>
      <c r="G29" s="65">
        <v>8</v>
      </c>
      <c r="H29" s="65">
        <v>4</v>
      </c>
      <c r="I29" s="65">
        <v>7</v>
      </c>
      <c r="J29" s="65">
        <v>7</v>
      </c>
      <c r="K29" s="65">
        <v>5</v>
      </c>
      <c r="L29" s="65">
        <v>5</v>
      </c>
      <c r="M29" s="65">
        <v>6</v>
      </c>
      <c r="N29" s="65">
        <v>5</v>
      </c>
      <c r="O29" s="65">
        <v>8</v>
      </c>
      <c r="P29" s="65">
        <v>6</v>
      </c>
      <c r="Q29" s="65">
        <v>7</v>
      </c>
      <c r="R29" s="65">
        <v>8</v>
      </c>
      <c r="S29" s="65">
        <v>7</v>
      </c>
      <c r="T29" s="65">
        <v>6</v>
      </c>
      <c r="U29" s="35">
        <f>D29*D$10+E29*E$10+F29*F$10+G29*G$10+H29*H$10+I29*I$10+J29*J$10+K29*K$10+L29*L$10+M29*M$10+N29*N$10+O29*$O$10+P29*$P$10+Q29*$Q$10+R29*$R$10+S29*$S$10+T29*$T$10</f>
        <v>363</v>
      </c>
      <c r="V29" s="145">
        <f>U32*1000/(MAX(U$16,U$24,U$32,U$40,U$48,U$56,U$64,U$72,U$80,U$88,U112))</f>
        <v>887.09677419354841</v>
      </c>
    </row>
    <row r="30" spans="1:22" ht="12.75" customHeight="1" x14ac:dyDescent="0.2">
      <c r="A30" s="139"/>
      <c r="B30" s="143"/>
      <c r="C30" s="144"/>
      <c r="D30" s="66">
        <v>6</v>
      </c>
      <c r="E30" s="67">
        <v>3</v>
      </c>
      <c r="F30" s="67">
        <v>7</v>
      </c>
      <c r="G30" s="67">
        <v>7</v>
      </c>
      <c r="H30" s="67">
        <v>4</v>
      </c>
      <c r="I30" s="67">
        <v>8</v>
      </c>
      <c r="J30" s="67">
        <v>7</v>
      </c>
      <c r="K30" s="67">
        <v>5</v>
      </c>
      <c r="L30" s="67">
        <v>5</v>
      </c>
      <c r="M30" s="67">
        <v>6</v>
      </c>
      <c r="N30" s="67">
        <v>5</v>
      </c>
      <c r="O30" s="67">
        <v>8</v>
      </c>
      <c r="P30" s="67">
        <v>7</v>
      </c>
      <c r="Q30" s="67">
        <v>7</v>
      </c>
      <c r="R30" s="67">
        <v>8</v>
      </c>
      <c r="S30" s="67">
        <v>7</v>
      </c>
      <c r="T30" s="67">
        <v>6</v>
      </c>
      <c r="U30" s="36">
        <f>D30*D$10+E30*E$10+F30*F$10+G30*G$10+H30*H$10+I30*I$10+J30*J$10+K30*K$10+L30*L$10+M30*M$10+N30*N$10+O30*$O$10+P30*$P$10+Q30*$Q$10+R30*$R$10+S30*$S$10+T30*$T$10</f>
        <v>367</v>
      </c>
      <c r="V30" s="146"/>
    </row>
    <row r="31" spans="1:22" ht="12.75" customHeight="1" x14ac:dyDescent="0.2">
      <c r="A31" s="139"/>
      <c r="B31" s="143"/>
      <c r="C31" s="144"/>
      <c r="D31" s="66">
        <v>8</v>
      </c>
      <c r="E31" s="67">
        <v>3</v>
      </c>
      <c r="F31" s="67">
        <v>7</v>
      </c>
      <c r="G31" s="67">
        <v>7</v>
      </c>
      <c r="H31" s="67">
        <v>3</v>
      </c>
      <c r="I31" s="67">
        <v>8</v>
      </c>
      <c r="J31" s="67">
        <v>7</v>
      </c>
      <c r="K31" s="67">
        <v>5</v>
      </c>
      <c r="L31" s="67">
        <v>6</v>
      </c>
      <c r="M31" s="67">
        <v>6</v>
      </c>
      <c r="N31" s="67">
        <v>6</v>
      </c>
      <c r="O31" s="67">
        <v>8</v>
      </c>
      <c r="P31" s="67">
        <v>6</v>
      </c>
      <c r="Q31" s="67">
        <v>6</v>
      </c>
      <c r="R31" s="67">
        <v>8</v>
      </c>
      <c r="S31" s="67">
        <v>7</v>
      </c>
      <c r="T31" s="67">
        <v>6</v>
      </c>
      <c r="U31" s="36">
        <f>D31*D$10+E31*E$10+F31*F$10+G31*G$10+H31*H$10+I31*I$10+J31*J$10+K31*K$10+L31*L$10+M31*M$10+N31*N$10+O31*$O$10+P31*$P$10+Q31*$Q$10+R31*$R$10+S31*$S$10+T31*$T$10</f>
        <v>370</v>
      </c>
      <c r="V31" s="146"/>
    </row>
    <row r="32" spans="1:22" ht="15" customHeight="1" thickBot="1" x14ac:dyDescent="0.3">
      <c r="A32" s="139"/>
      <c r="B32" s="143"/>
      <c r="C32" s="144"/>
      <c r="D32" s="49">
        <f>(D29+D30+D31)/Clasifficación!$F$8</f>
        <v>6.666666666666667</v>
      </c>
      <c r="E32" s="51">
        <f>(E29+E30+E31)/Clasifficación!$F$8</f>
        <v>3</v>
      </c>
      <c r="F32" s="51">
        <f>(F29+F30+F31)/Clasifficación!$F$8</f>
        <v>7</v>
      </c>
      <c r="G32" s="51">
        <f>(G29+G30+G31)/Clasifficación!$F$8</f>
        <v>7.333333333333333</v>
      </c>
      <c r="H32" s="51">
        <f>(H29+H30+H31)/Clasifficación!$F$8</f>
        <v>3.6666666666666665</v>
      </c>
      <c r="I32" s="51">
        <f>(I29+I30+I31)/Clasifficación!$F$8</f>
        <v>7.666666666666667</v>
      </c>
      <c r="J32" s="51">
        <f>(J29+J30+J31)/Clasifficación!$F$8</f>
        <v>7</v>
      </c>
      <c r="K32" s="51">
        <f>(K29+K30+K31)/Clasifficación!$F$8</f>
        <v>5</v>
      </c>
      <c r="L32" s="51">
        <f>(L29+L30+L31)/Clasifficación!$F$8</f>
        <v>5.333333333333333</v>
      </c>
      <c r="M32" s="51">
        <f>(M29+M30+M31)/Clasifficación!$F$8</f>
        <v>6</v>
      </c>
      <c r="N32" s="51">
        <f>(N29+N30+N31)/Clasifficación!$F$8</f>
        <v>5.333333333333333</v>
      </c>
      <c r="O32" s="51">
        <f>(O29+O30+O31)/Clasifficación!$F$8</f>
        <v>8</v>
      </c>
      <c r="P32" s="51">
        <f>(P29+P30+P31)/Clasifficación!$F$8</f>
        <v>6.333333333333333</v>
      </c>
      <c r="Q32" s="51">
        <f>(Q29+Q30+Q31)/Clasifficación!$F$8</f>
        <v>6.666666666666667</v>
      </c>
      <c r="R32" s="51">
        <f>(R29+R30+R31)/Clasifficación!$F$8</f>
        <v>8</v>
      </c>
      <c r="S32" s="51">
        <f>(S29+S30+S31)/Clasifficación!$F$8</f>
        <v>7</v>
      </c>
      <c r="T32" s="51">
        <f>(T29+T30+T31)/Clasifficación!$F$8</f>
        <v>6</v>
      </c>
      <c r="U32" s="60">
        <f>U29+U30+U31</f>
        <v>1100</v>
      </c>
      <c r="V32" s="147"/>
    </row>
    <row r="33" spans="1:22" ht="14.25" customHeight="1" x14ac:dyDescent="0.2">
      <c r="A33" s="139"/>
      <c r="B33" s="143"/>
      <c r="C33" s="144"/>
      <c r="D33" s="11">
        <v>8</v>
      </c>
      <c r="E33" s="12">
        <v>6</v>
      </c>
      <c r="F33" s="12">
        <v>7</v>
      </c>
      <c r="G33" s="12">
        <v>6</v>
      </c>
      <c r="H33" s="12">
        <v>6</v>
      </c>
      <c r="I33" s="12">
        <v>8</v>
      </c>
      <c r="J33" s="12">
        <v>7</v>
      </c>
      <c r="K33" s="12">
        <v>8</v>
      </c>
      <c r="L33" s="12">
        <v>5</v>
      </c>
      <c r="M33" s="12">
        <v>6</v>
      </c>
      <c r="N33" s="12">
        <v>8</v>
      </c>
      <c r="O33" s="12">
        <v>7</v>
      </c>
      <c r="P33" s="12">
        <v>7</v>
      </c>
      <c r="Q33" s="12">
        <v>7</v>
      </c>
      <c r="R33" s="12">
        <v>6</v>
      </c>
      <c r="S33" s="12">
        <v>6</v>
      </c>
      <c r="T33" s="12">
        <v>7</v>
      </c>
      <c r="U33" s="35">
        <f>D33*D$10+E33*E$10+F33*F$10+G33*G$10+H33*H$10+I33*I$10+J33*J$10+K33*K$10+L33*L$10+M33*M$10+N33*N$10+O33*$O$10+P33*$P$10+Q33*$Q$10+R33*$R$10+S33*$S$10+T33*$T$10</f>
        <v>406</v>
      </c>
      <c r="V33" s="148">
        <f>U36*1000/(MAX(U$20,U$28,U$36,U$44,U$52,U$60,U$68,U$76,U$84,U$92,U$100))</f>
        <v>873.27021121631469</v>
      </c>
    </row>
    <row r="34" spans="1:22" ht="12.75" customHeight="1" thickBot="1" x14ac:dyDescent="0.25">
      <c r="A34" s="139"/>
      <c r="B34" s="143"/>
      <c r="C34" s="144"/>
      <c r="D34" s="14">
        <v>8</v>
      </c>
      <c r="E34" s="15">
        <v>7</v>
      </c>
      <c r="F34" s="15">
        <v>5</v>
      </c>
      <c r="G34" s="15">
        <v>6</v>
      </c>
      <c r="H34" s="15">
        <v>7</v>
      </c>
      <c r="I34" s="15">
        <v>8</v>
      </c>
      <c r="J34" s="15">
        <v>5</v>
      </c>
      <c r="K34" s="15">
        <v>5</v>
      </c>
      <c r="L34" s="15">
        <v>6</v>
      </c>
      <c r="M34" s="15">
        <v>7</v>
      </c>
      <c r="N34" s="15">
        <v>6</v>
      </c>
      <c r="O34" s="15">
        <v>7</v>
      </c>
      <c r="P34" s="15">
        <v>8</v>
      </c>
      <c r="Q34" s="15">
        <v>7</v>
      </c>
      <c r="R34" s="15">
        <v>5</v>
      </c>
      <c r="S34" s="15">
        <v>6</v>
      </c>
      <c r="T34" s="15">
        <v>6</v>
      </c>
      <c r="U34" s="36">
        <f>D34*D$10+E34*E$10+F34*F$10+G34*G$10+H34*H$10+I34*I$10+J34*J$10+K34*K$10+L34*L$10+M34*M$10+N34*N$10+O34*$O$10+P34*$P$10+Q34*$Q$10+R34*$R$10+S34*$S$10+T34*$T$10</f>
        <v>377</v>
      </c>
      <c r="V34" s="149"/>
    </row>
    <row r="35" spans="1:22" ht="12.75" customHeight="1" thickBot="1" x14ac:dyDescent="0.25">
      <c r="A35" s="139"/>
      <c r="B35" s="61" t="s">
        <v>72</v>
      </c>
      <c r="C35" s="61" t="s">
        <v>73</v>
      </c>
      <c r="D35" s="14">
        <v>8</v>
      </c>
      <c r="E35" s="15">
        <v>7</v>
      </c>
      <c r="F35" s="15">
        <v>8</v>
      </c>
      <c r="G35" s="15">
        <v>6</v>
      </c>
      <c r="H35" s="15">
        <v>6</v>
      </c>
      <c r="I35" s="15">
        <v>8</v>
      </c>
      <c r="J35" s="15">
        <v>7</v>
      </c>
      <c r="K35" s="15">
        <v>7</v>
      </c>
      <c r="L35" s="15">
        <v>6</v>
      </c>
      <c r="M35" s="15">
        <v>7</v>
      </c>
      <c r="N35" s="15">
        <v>7</v>
      </c>
      <c r="O35" s="15">
        <v>8</v>
      </c>
      <c r="P35" s="15">
        <v>8</v>
      </c>
      <c r="Q35" s="15">
        <v>7</v>
      </c>
      <c r="R35" s="15">
        <v>6</v>
      </c>
      <c r="S35" s="15">
        <v>7</v>
      </c>
      <c r="T35" s="15">
        <v>6</v>
      </c>
      <c r="U35" s="36">
        <f>D35*D$10+E35*E$10+F35*F$10+G35*G$10+H35*H$10+I35*I$10+J35*J$10+K35*K$10+L35*L$10+M35*M$10+N35*N$10+O35*$O$10+P35*$P$10+Q35*$Q$10+R35*$R$10+S35*$S$10+T35*$T$10</f>
        <v>416</v>
      </c>
      <c r="V35" s="149"/>
    </row>
    <row r="36" spans="1:22" ht="15" customHeight="1" thickBot="1" x14ac:dyDescent="0.3">
      <c r="A36" s="140"/>
      <c r="B36" s="16">
        <f>V29</f>
        <v>887.09677419354841</v>
      </c>
      <c r="C36" s="45">
        <f>V33</f>
        <v>873.27021121631469</v>
      </c>
      <c r="D36" s="49">
        <f>(D33+D34+D35)/Clasifficación!$F$8</f>
        <v>8</v>
      </c>
      <c r="E36" s="51">
        <f>(E33+E34+E35)/Clasifficación!$F$8</f>
        <v>6.666666666666667</v>
      </c>
      <c r="F36" s="51">
        <f>(F33+F34+F35)/Clasifficación!$F$8</f>
        <v>6.666666666666667</v>
      </c>
      <c r="G36" s="51">
        <f>(G33+G34+G35)/Clasifficación!$F$8</f>
        <v>6</v>
      </c>
      <c r="H36" s="51">
        <f>(H33+H34+H35)/Clasifficación!$F$8</f>
        <v>6.333333333333333</v>
      </c>
      <c r="I36" s="51">
        <f>(I33+I34+I35)/Clasifficación!$F$8</f>
        <v>8</v>
      </c>
      <c r="J36" s="51">
        <f>(J33+J34+J35)/Clasifficación!$F$8</f>
        <v>6.333333333333333</v>
      </c>
      <c r="K36" s="51">
        <f>(K33+K34+K35)/Clasifficación!$F$8</f>
        <v>6.666666666666667</v>
      </c>
      <c r="L36" s="51">
        <f>(L33+L34+L35)/Clasifficación!$F$8</f>
        <v>5.666666666666667</v>
      </c>
      <c r="M36" s="51">
        <f>(M33+M34+M35)/Clasifficación!$F$8</f>
        <v>6.666666666666667</v>
      </c>
      <c r="N36" s="51">
        <f>(N33+N34+N35)/Clasifficación!$F$8</f>
        <v>7</v>
      </c>
      <c r="O36" s="51">
        <f>(O33+O34+O35)/Clasifficación!$F$8</f>
        <v>7.333333333333333</v>
      </c>
      <c r="P36" s="51">
        <f>(P33+P34+P35)/Clasifficación!$F$8</f>
        <v>7.666666666666667</v>
      </c>
      <c r="Q36" s="51">
        <f>(Q33+Q34+Q35)/Clasifficación!$F$8</f>
        <v>7</v>
      </c>
      <c r="R36" s="51">
        <f>(R33+R34+R35)/Clasifficación!$F$8</f>
        <v>5.666666666666667</v>
      </c>
      <c r="S36" s="51">
        <f>(S33+S34+S35)/Clasifficación!$F$8</f>
        <v>6.333333333333333</v>
      </c>
      <c r="T36" s="51">
        <f>(T33+T34+T35)/Clasifficación!$F$8</f>
        <v>6.333333333333333</v>
      </c>
      <c r="U36" s="60">
        <f>U33+U34+U35</f>
        <v>1199</v>
      </c>
      <c r="V36" s="150"/>
    </row>
    <row r="37" spans="1:22" ht="14.25" customHeight="1" x14ac:dyDescent="0.2">
      <c r="A37" s="138">
        <f>Clasifficación!A19</f>
        <v>4</v>
      </c>
      <c r="B37" s="151" t="str">
        <f>Clasifficación!B19</f>
        <v>Benjamín Moreno</v>
      </c>
      <c r="C37" s="142"/>
      <c r="D37" s="64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35">
        <f>D37*D$10+E37*E$10+F37*F$10+G37*G$10+H37*H$10+I37*I$10+J37*J$10+K37*K$10+L37*L$10+M37*M$10+N37*N$10+O37*$O$10+P37*$P$10+Q37*$Q$10+R37*$R$10+S37*$S$10+T37*$T$10</f>
        <v>0</v>
      </c>
      <c r="V37" s="145">
        <f>U40*1000/(MAX(U$16,U$24,U$32,U$40,U$48,U$56,U$64,U$72,U$80,U$88,U120))</f>
        <v>0</v>
      </c>
    </row>
    <row r="38" spans="1:22" ht="12.75" customHeight="1" x14ac:dyDescent="0.2">
      <c r="A38" s="139"/>
      <c r="B38" s="143"/>
      <c r="C38" s="144"/>
      <c r="D38" s="66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36">
        <f>D38*D$10+E38*E$10+F38*F$10+G38*G$10+H38*H$10+I38*I$10+J38*J$10+K38*K$10+L38*L$10+M38*M$10+N38*N$10+O38*$O$10+P38*$P$10+Q38*$Q$10+R38*$R$10+S38*$S$10+T38*$T$10</f>
        <v>0</v>
      </c>
      <c r="V38" s="146"/>
    </row>
    <row r="39" spans="1:22" ht="12.75" customHeight="1" x14ac:dyDescent="0.2">
      <c r="A39" s="139"/>
      <c r="B39" s="143"/>
      <c r="C39" s="144"/>
      <c r="D39" s="66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36">
        <f>D39*D$10+E39*E$10+F39*F$10+G39*G$10+H39*H$10+I39*I$10+J39*J$10+K39*K$10+L39*L$10+M39*M$10+N39*N$10+O39*$O$10+P39*$P$10+Q39*$Q$10+R39*$R$10+S39*$S$10+T39*$T$10</f>
        <v>0</v>
      </c>
      <c r="V39" s="146"/>
    </row>
    <row r="40" spans="1:22" ht="15" customHeight="1" thickBot="1" x14ac:dyDescent="0.3">
      <c r="A40" s="139"/>
      <c r="B40" s="143"/>
      <c r="C40" s="144"/>
      <c r="D40" s="49">
        <f>(D37+D38+D39)/Clasifficación!$F$8</f>
        <v>0</v>
      </c>
      <c r="E40" s="51">
        <f>(E37+E38+E39)/Clasifficación!$F$8</f>
        <v>0</v>
      </c>
      <c r="F40" s="51">
        <f>(F37+F38+F39)/Clasifficación!$F$8</f>
        <v>0</v>
      </c>
      <c r="G40" s="51">
        <f>(G37+G38+G39)/Clasifficación!$F$8</f>
        <v>0</v>
      </c>
      <c r="H40" s="51">
        <f>(H37+H38+H39)/Clasifficación!$F$8</f>
        <v>0</v>
      </c>
      <c r="I40" s="51">
        <f>(I37+I38+I39)/Clasifficación!$F$8</f>
        <v>0</v>
      </c>
      <c r="J40" s="51">
        <f>(J37+J38+J39)/Clasifficación!$F$8</f>
        <v>0</v>
      </c>
      <c r="K40" s="51">
        <f>(K37+K38+K39)/Clasifficación!$F$8</f>
        <v>0</v>
      </c>
      <c r="L40" s="51">
        <f>(L37+L38+L39)/Clasifficación!$F$8</f>
        <v>0</v>
      </c>
      <c r="M40" s="51">
        <f>(M37+M38+M39)/Clasifficación!$F$8</f>
        <v>0</v>
      </c>
      <c r="N40" s="51">
        <f>(N37+N38+N39)/Clasifficación!$F$8</f>
        <v>0</v>
      </c>
      <c r="O40" s="51">
        <f>(O37+O38+O39)/Clasifficación!$F$8</f>
        <v>0</v>
      </c>
      <c r="P40" s="51">
        <f>(P37+P38+P39)/Clasifficación!$F$8</f>
        <v>0</v>
      </c>
      <c r="Q40" s="51">
        <f>(Q37+Q38+Q39)/Clasifficación!$F$8</f>
        <v>0</v>
      </c>
      <c r="R40" s="51">
        <f>(R37+R38+R39)/Clasifficación!$F$8</f>
        <v>0</v>
      </c>
      <c r="S40" s="51">
        <f>(S37+S38+S39)/Clasifficación!$F$8</f>
        <v>0</v>
      </c>
      <c r="T40" s="51">
        <f>(T37+T38+T39)/Clasifficación!$F$8</f>
        <v>0</v>
      </c>
      <c r="U40" s="60">
        <f>U37+U38+U39</f>
        <v>0</v>
      </c>
      <c r="V40" s="147"/>
    </row>
    <row r="41" spans="1:22" ht="14.25" customHeight="1" x14ac:dyDescent="0.2">
      <c r="A41" s="139"/>
      <c r="B41" s="143"/>
      <c r="C41" s="144"/>
      <c r="D41" s="11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35">
        <f>D41*D$10+E41*E$10+F41*F$10+G41*G$10+H41*H$10+I41*I$10+J41*J$10+K41*K$10+L41*L$10+M41*M$10+N41*N$10+O41*$O$10+P41*$P$10+Q41*$Q$10+R41*$R$10+S41*$S$10+T41*$T$10</f>
        <v>0</v>
      </c>
      <c r="V41" s="148">
        <f>U44*1000/(MAX(U$20,U$28,U$36,U$44,U$52,U$60,U$68,U$76,U$84,U$92,U$100))</f>
        <v>0</v>
      </c>
    </row>
    <row r="42" spans="1:22" ht="12.75" customHeight="1" thickBot="1" x14ac:dyDescent="0.25">
      <c r="A42" s="139"/>
      <c r="B42" s="143"/>
      <c r="C42" s="144"/>
      <c r="D42" s="14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36">
        <f>D42*D$10+E42*E$10+F42*F$10+G42*G$10+H42*H$10+I42*I$10+J42*J$10+K42*K$10+L42*L$10+M42*M$10+N42*N$10+O42*$O$10+P42*$P$10+Q42*$Q$10+R42*$R$10+S42*$S$10+T42*$T$10</f>
        <v>0</v>
      </c>
      <c r="V42" s="149"/>
    </row>
    <row r="43" spans="1:22" ht="12.75" customHeight="1" thickBot="1" x14ac:dyDescent="0.25">
      <c r="A43" s="139"/>
      <c r="B43" s="61" t="s">
        <v>72</v>
      </c>
      <c r="C43" s="61" t="s">
        <v>73</v>
      </c>
      <c r="D43" s="14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36">
        <f>D43*D$10+E43*E$10+F43*F$10+G43*G$10+H43*H$10+I43*I$10+J43*J$10+K43*K$10+L43*L$10+M43*M$10+N43*N$10+O43*$O$10+P43*$P$10+Q43*$Q$10+R43*$R$10+S43*$S$10+T43*$T$10</f>
        <v>0</v>
      </c>
      <c r="V43" s="149"/>
    </row>
    <row r="44" spans="1:22" ht="15" customHeight="1" thickBot="1" x14ac:dyDescent="0.3">
      <c r="A44" s="140"/>
      <c r="B44" s="16">
        <f>V37</f>
        <v>0</v>
      </c>
      <c r="C44" s="45">
        <f>V41</f>
        <v>0</v>
      </c>
      <c r="D44" s="49">
        <f>(D41+D42+D43)/Clasifficación!$F$8</f>
        <v>0</v>
      </c>
      <c r="E44" s="51">
        <f>(E41+E42+E43)/Clasifficación!$F$8</f>
        <v>0</v>
      </c>
      <c r="F44" s="51">
        <f>(F41+F42+F43)/Clasifficación!$F$8</f>
        <v>0</v>
      </c>
      <c r="G44" s="51">
        <f>(G41+G42+G43)/Clasifficación!$F$8</f>
        <v>0</v>
      </c>
      <c r="H44" s="51">
        <f>(H41+H42+H43)/Clasifficación!$F$8</f>
        <v>0</v>
      </c>
      <c r="I44" s="51">
        <f>(I41+I42+I43)/Clasifficación!$F$8</f>
        <v>0</v>
      </c>
      <c r="J44" s="51">
        <f>(J41+J42+J43)/Clasifficación!$F$8</f>
        <v>0</v>
      </c>
      <c r="K44" s="51">
        <f>(K41+K42+K43)/Clasifficación!$F$8</f>
        <v>0</v>
      </c>
      <c r="L44" s="51">
        <f>(L41+L42+L43)/Clasifficación!$F$8</f>
        <v>0</v>
      </c>
      <c r="M44" s="51">
        <f>(M41+M42+M43)/Clasifficación!$F$8</f>
        <v>0</v>
      </c>
      <c r="N44" s="51">
        <f>(N41+N42+N43)/Clasifficación!$F$8</f>
        <v>0</v>
      </c>
      <c r="O44" s="51">
        <f>(O41+O42+O43)/Clasifficación!$F$8</f>
        <v>0</v>
      </c>
      <c r="P44" s="51">
        <f>(P41+P42+P43)/Clasifficación!$F$8</f>
        <v>0</v>
      </c>
      <c r="Q44" s="51">
        <f>(Q41+Q42+Q43)/Clasifficación!$F$8</f>
        <v>0</v>
      </c>
      <c r="R44" s="51">
        <f>(R41+R42+R43)/Clasifficación!$F$8</f>
        <v>0</v>
      </c>
      <c r="S44" s="51">
        <f>(S41+S42+S43)/Clasifficación!$F$8</f>
        <v>0</v>
      </c>
      <c r="T44" s="51">
        <f>(T41+T42+T43)/Clasifficación!$F$8</f>
        <v>0</v>
      </c>
      <c r="U44" s="60">
        <f>U41+U42+U43</f>
        <v>0</v>
      </c>
      <c r="V44" s="150"/>
    </row>
    <row r="45" spans="1:22" ht="14.25" customHeight="1" x14ac:dyDescent="0.2">
      <c r="A45" s="138">
        <f>Clasifficación!A20</f>
        <v>5</v>
      </c>
      <c r="B45" s="151" t="str">
        <f>Clasifficación!B20</f>
        <v>Juan José Engo</v>
      </c>
      <c r="C45" s="142"/>
      <c r="D45" s="64">
        <v>3</v>
      </c>
      <c r="E45" s="65">
        <v>6</v>
      </c>
      <c r="F45" s="65">
        <v>4</v>
      </c>
      <c r="G45" s="65">
        <v>5</v>
      </c>
      <c r="H45" s="65">
        <v>2</v>
      </c>
      <c r="I45" s="65">
        <v>4</v>
      </c>
      <c r="J45" s="65">
        <v>6</v>
      </c>
      <c r="K45" s="65">
        <v>3</v>
      </c>
      <c r="L45" s="65">
        <v>3</v>
      </c>
      <c r="M45" s="65">
        <v>5</v>
      </c>
      <c r="N45" s="65">
        <v>6</v>
      </c>
      <c r="O45" s="65">
        <v>7</v>
      </c>
      <c r="P45" s="65">
        <v>6</v>
      </c>
      <c r="Q45" s="65">
        <v>7</v>
      </c>
      <c r="R45" s="65">
        <v>6</v>
      </c>
      <c r="S45" s="65">
        <v>6</v>
      </c>
      <c r="T45" s="65">
        <v>7</v>
      </c>
      <c r="U45" s="35">
        <f>D45*D$10+E45*E$10+F45*F$10+G45*G$10+H45*H$10+I45*I$10+J45*J$10+K45*K$10+L45*L$10+M45*M$10+N45*N$10+O45*$O$10+P45*$P$10+Q45*$Q$10+R45*$R$10+S45*$S$10+T45*$T$10</f>
        <v>301</v>
      </c>
      <c r="V45" s="145">
        <f>U48*1000/(MAX(U$16,U$24,U$32,U$40,U$48,U$56,U$64,U$72,U$80,U$88,U128))</f>
        <v>745.9677419354839</v>
      </c>
    </row>
    <row r="46" spans="1:22" ht="12.75" customHeight="1" x14ac:dyDescent="0.2">
      <c r="A46" s="139"/>
      <c r="B46" s="143"/>
      <c r="C46" s="144"/>
      <c r="D46" s="66">
        <v>4</v>
      </c>
      <c r="E46" s="67">
        <v>5</v>
      </c>
      <c r="F46" s="67">
        <v>4</v>
      </c>
      <c r="G46" s="67">
        <v>6</v>
      </c>
      <c r="H46" s="67">
        <v>4</v>
      </c>
      <c r="I46" s="67">
        <v>6</v>
      </c>
      <c r="J46" s="67">
        <v>5</v>
      </c>
      <c r="K46" s="67">
        <v>3</v>
      </c>
      <c r="L46" s="67">
        <v>4</v>
      </c>
      <c r="M46" s="67">
        <v>6</v>
      </c>
      <c r="N46" s="67">
        <v>6</v>
      </c>
      <c r="O46" s="67">
        <v>5</v>
      </c>
      <c r="P46" s="67">
        <v>7</v>
      </c>
      <c r="Q46" s="67">
        <v>7</v>
      </c>
      <c r="R46" s="67">
        <v>7</v>
      </c>
      <c r="S46" s="67">
        <v>6</v>
      </c>
      <c r="T46" s="67">
        <v>6</v>
      </c>
      <c r="U46" s="36">
        <f>D46*D$10+E46*E$10+F46*F$10+G46*G$10+H46*H$10+I46*I$10+J46*J$10+K46*K$10+L46*L$10+M46*M$10+N46*N$10+O46*$O$10+P46*$P$10+Q46*$Q$10+R46*$R$10+S46*$S$10+T46*$T$10</f>
        <v>321</v>
      </c>
      <c r="V46" s="146"/>
    </row>
    <row r="47" spans="1:22" ht="12.75" customHeight="1" x14ac:dyDescent="0.2">
      <c r="A47" s="139"/>
      <c r="B47" s="143"/>
      <c r="C47" s="144"/>
      <c r="D47" s="66">
        <v>4</v>
      </c>
      <c r="E47" s="67">
        <v>5</v>
      </c>
      <c r="F47" s="67">
        <v>2</v>
      </c>
      <c r="G47" s="67">
        <v>6</v>
      </c>
      <c r="H47" s="67">
        <v>3</v>
      </c>
      <c r="I47" s="67">
        <v>5</v>
      </c>
      <c r="J47" s="67">
        <v>6</v>
      </c>
      <c r="K47" s="67">
        <v>4</v>
      </c>
      <c r="L47" s="67">
        <v>4</v>
      </c>
      <c r="M47" s="67">
        <v>6</v>
      </c>
      <c r="N47" s="67">
        <v>5</v>
      </c>
      <c r="O47" s="67">
        <v>6</v>
      </c>
      <c r="P47" s="67">
        <v>6</v>
      </c>
      <c r="Q47" s="67">
        <v>7</v>
      </c>
      <c r="R47" s="67">
        <v>6</v>
      </c>
      <c r="S47" s="67">
        <v>6</v>
      </c>
      <c r="T47" s="67">
        <v>6</v>
      </c>
      <c r="U47" s="36">
        <f>D47*D$10+E47*E$10+F47*F$10+G47*G$10+H47*H$10+I47*I$10+J47*J$10+K47*K$10+L47*L$10+M47*M$10+N47*N$10+O47*$O$10+P47*$P$10+Q47*$Q$10+R47*$R$10+S47*$S$10+T47*$T$10</f>
        <v>303</v>
      </c>
      <c r="V47" s="146"/>
    </row>
    <row r="48" spans="1:22" ht="15" customHeight="1" thickBot="1" x14ac:dyDescent="0.3">
      <c r="A48" s="139"/>
      <c r="B48" s="143"/>
      <c r="C48" s="144"/>
      <c r="D48" s="49">
        <f>(D45+D46+D47)/Clasifficación!$F$8</f>
        <v>3.6666666666666665</v>
      </c>
      <c r="E48" s="51">
        <f>(E45+E46+E47)/Clasifficación!$F$8</f>
        <v>5.333333333333333</v>
      </c>
      <c r="F48" s="51">
        <f>(F45+F46+F47)/Clasifficación!$F$8</f>
        <v>3.3333333333333335</v>
      </c>
      <c r="G48" s="51">
        <f>(G45+G46+G47)/Clasifficación!$F$8</f>
        <v>5.666666666666667</v>
      </c>
      <c r="H48" s="51">
        <f>(H45+H46+H47)/Clasifficación!$F$8</f>
        <v>3</v>
      </c>
      <c r="I48" s="51">
        <f>(I45+I46+I47)/Clasifficación!$F$8</f>
        <v>5</v>
      </c>
      <c r="J48" s="51">
        <f>(J45+J46+J47)/Clasifficación!$F$8</f>
        <v>5.666666666666667</v>
      </c>
      <c r="K48" s="51">
        <f>(K45+K46+K47)/Clasifficación!$F$8</f>
        <v>3.3333333333333335</v>
      </c>
      <c r="L48" s="51">
        <f>(L45+L46+L47)/Clasifficación!$F$8</f>
        <v>3.6666666666666665</v>
      </c>
      <c r="M48" s="51">
        <f>(M45+M46+M47)/Clasifficación!$F$8</f>
        <v>5.666666666666667</v>
      </c>
      <c r="N48" s="51">
        <f>(N45+N46+N47)/Clasifficación!$F$8</f>
        <v>5.666666666666667</v>
      </c>
      <c r="O48" s="51">
        <f>(O45+O46+O47)/Clasifficación!$F$8</f>
        <v>6</v>
      </c>
      <c r="P48" s="51">
        <f>(P45+P46+P47)/Clasifficación!$F$8</f>
        <v>6.333333333333333</v>
      </c>
      <c r="Q48" s="51">
        <f>(Q45+Q46+Q47)/Clasifficación!$F$8</f>
        <v>7</v>
      </c>
      <c r="R48" s="51">
        <f>(R45+R46+R47)/Clasifficación!$F$8</f>
        <v>6.333333333333333</v>
      </c>
      <c r="S48" s="51">
        <f>(S45+S46+S47)/Clasifficación!$F$8</f>
        <v>6</v>
      </c>
      <c r="T48" s="51">
        <f>(T45+T46+T47)/Clasifficación!$F$8</f>
        <v>6.333333333333333</v>
      </c>
      <c r="U48" s="60">
        <f>U45+U46+U47</f>
        <v>925</v>
      </c>
      <c r="V48" s="147"/>
    </row>
    <row r="49" spans="1:22" ht="14.25" customHeight="1" x14ac:dyDescent="0.2">
      <c r="A49" s="139"/>
      <c r="B49" s="143"/>
      <c r="C49" s="144"/>
      <c r="D49" s="11">
        <v>4</v>
      </c>
      <c r="E49" s="12">
        <v>7</v>
      </c>
      <c r="F49" s="12">
        <v>5</v>
      </c>
      <c r="G49" s="12">
        <v>6</v>
      </c>
      <c r="H49" s="12">
        <v>5</v>
      </c>
      <c r="I49" s="12">
        <v>6</v>
      </c>
      <c r="J49" s="12">
        <v>5</v>
      </c>
      <c r="K49" s="12">
        <v>2</v>
      </c>
      <c r="L49" s="12">
        <v>4</v>
      </c>
      <c r="M49" s="12">
        <v>6</v>
      </c>
      <c r="N49" s="12">
        <v>6</v>
      </c>
      <c r="O49" s="12">
        <v>5</v>
      </c>
      <c r="P49" s="12">
        <v>7</v>
      </c>
      <c r="Q49" s="12">
        <v>6</v>
      </c>
      <c r="R49" s="12">
        <v>6</v>
      </c>
      <c r="S49" s="12">
        <v>5</v>
      </c>
      <c r="T49" s="12">
        <v>6</v>
      </c>
      <c r="U49" s="35">
        <f>D49*D$10+E49*E$10+F49*F$10+G49*G$10+H49*H$10+I49*I$10+J49*J$10+K49*K$10+L49*L$10+M49*M$10+N49*N$10+O49*$O$10+P49*$P$10+Q49*$Q$10+R49*$R$10+S49*$S$10+T49*$T$10</f>
        <v>321</v>
      </c>
      <c r="V49" s="148">
        <f>U52*1000/(MAX(U$20,U$28,U$36,U$44,U$52,U$60,U$68,U$76,U$84,U$92,U$100))</f>
        <v>678.07720320466137</v>
      </c>
    </row>
    <row r="50" spans="1:22" ht="12.75" customHeight="1" thickBot="1" x14ac:dyDescent="0.25">
      <c r="A50" s="139"/>
      <c r="B50" s="143"/>
      <c r="C50" s="144"/>
      <c r="D50" s="14">
        <v>5</v>
      </c>
      <c r="E50" s="15">
        <v>5</v>
      </c>
      <c r="F50" s="15">
        <v>4</v>
      </c>
      <c r="G50" s="15">
        <v>6</v>
      </c>
      <c r="H50" s="15">
        <v>4</v>
      </c>
      <c r="I50" s="15">
        <v>7</v>
      </c>
      <c r="J50" s="15">
        <v>5</v>
      </c>
      <c r="K50" s="15">
        <v>4</v>
      </c>
      <c r="L50" s="15">
        <v>3</v>
      </c>
      <c r="M50" s="15">
        <v>8</v>
      </c>
      <c r="N50" s="15">
        <v>6</v>
      </c>
      <c r="O50" s="15">
        <v>7</v>
      </c>
      <c r="P50" s="15">
        <v>5</v>
      </c>
      <c r="Q50" s="15">
        <v>6</v>
      </c>
      <c r="R50" s="15">
        <v>7</v>
      </c>
      <c r="S50" s="15">
        <v>5</v>
      </c>
      <c r="T50" s="15">
        <v>4</v>
      </c>
      <c r="U50" s="36">
        <f>D50*D$10+E50*E$10+F50*F$10+G50*G$10+H50*H$10+I50*I$10+J50*J$10+K50*K$10+L50*L$10+M50*M$10+N50*N$10+O50*$O$10+P50*$P$10+Q50*$Q$10+R50*$R$10+S50*$S$10+T50*$T$10</f>
        <v>310</v>
      </c>
      <c r="V50" s="149"/>
    </row>
    <row r="51" spans="1:22" ht="12.75" customHeight="1" thickBot="1" x14ac:dyDescent="0.25">
      <c r="A51" s="139"/>
      <c r="B51" s="61" t="s">
        <v>72</v>
      </c>
      <c r="C51" s="61" t="s">
        <v>73</v>
      </c>
      <c r="D51" s="14">
        <v>4</v>
      </c>
      <c r="E51" s="15">
        <v>6</v>
      </c>
      <c r="F51" s="15">
        <v>5</v>
      </c>
      <c r="G51" s="15">
        <v>7</v>
      </c>
      <c r="H51" s="15">
        <v>3</v>
      </c>
      <c r="I51" s="15">
        <v>7</v>
      </c>
      <c r="J51" s="15">
        <v>4</v>
      </c>
      <c r="K51" s="15">
        <v>1</v>
      </c>
      <c r="L51" s="15">
        <v>3</v>
      </c>
      <c r="M51" s="15">
        <v>7</v>
      </c>
      <c r="N51" s="15">
        <v>5</v>
      </c>
      <c r="O51" s="15">
        <v>5</v>
      </c>
      <c r="P51" s="15">
        <v>7</v>
      </c>
      <c r="Q51" s="15">
        <v>6</v>
      </c>
      <c r="R51" s="15">
        <v>6</v>
      </c>
      <c r="S51" s="15">
        <v>5</v>
      </c>
      <c r="T51" s="15">
        <v>6</v>
      </c>
      <c r="U51" s="36">
        <f>D51*D$10+E51*E$10+F51*F$10+G51*G$10+H51*H$10+I51*I$10+J51*J$10+K51*K$10+L51*L$10+M51*M$10+N51*N$10+O51*$O$10+P51*$P$10+Q51*$Q$10+R51*$R$10+S51*$S$10+T51*$T$10</f>
        <v>300</v>
      </c>
      <c r="V51" s="149"/>
    </row>
    <row r="52" spans="1:22" ht="15" customHeight="1" thickBot="1" x14ac:dyDescent="0.3">
      <c r="A52" s="140"/>
      <c r="B52" s="16">
        <f>V45</f>
        <v>745.9677419354839</v>
      </c>
      <c r="C52" s="45">
        <f>V49</f>
        <v>678.07720320466137</v>
      </c>
      <c r="D52" s="49">
        <f>(D49+D50+D51)/Clasifficación!$F$8</f>
        <v>4.333333333333333</v>
      </c>
      <c r="E52" s="51">
        <f>(E49+E50+E51)/Clasifficación!$F$8</f>
        <v>6</v>
      </c>
      <c r="F52" s="51">
        <f>(F49+F50+F51)/Clasifficación!$F$8</f>
        <v>4.666666666666667</v>
      </c>
      <c r="G52" s="51">
        <f>(G49+G50+G51)/Clasifficación!$F$8</f>
        <v>6.333333333333333</v>
      </c>
      <c r="H52" s="51">
        <f>(H49+H50+H51)/Clasifficación!$F$8</f>
        <v>4</v>
      </c>
      <c r="I52" s="51">
        <f>(I49+I50+I51)/Clasifficación!$F$8</f>
        <v>6.666666666666667</v>
      </c>
      <c r="J52" s="51">
        <f>(J49+J50+J51)/Clasifficación!$F$8</f>
        <v>4.666666666666667</v>
      </c>
      <c r="K52" s="51">
        <f>(K49+K50+K51)/Clasifficación!$F$8</f>
        <v>2.3333333333333335</v>
      </c>
      <c r="L52" s="51">
        <f>(L49+L50+L51)/Clasifficación!$F$8</f>
        <v>3.3333333333333335</v>
      </c>
      <c r="M52" s="51">
        <f>(M49+M50+M51)/Clasifficación!$F$8</f>
        <v>7</v>
      </c>
      <c r="N52" s="51">
        <f>(N49+N50+N51)/Clasifficación!$F$8</f>
        <v>5.666666666666667</v>
      </c>
      <c r="O52" s="51">
        <f>(O49+O50+O51)/Clasifficación!$F$8</f>
        <v>5.666666666666667</v>
      </c>
      <c r="P52" s="51">
        <f>(P49+P50+P51)/Clasifficación!$F$8</f>
        <v>6.333333333333333</v>
      </c>
      <c r="Q52" s="51">
        <f>(Q49+Q50+Q51)/Clasifficación!$F$8</f>
        <v>6</v>
      </c>
      <c r="R52" s="51">
        <f>(R49+R50+R51)/Clasifficación!$F$8</f>
        <v>6.333333333333333</v>
      </c>
      <c r="S52" s="51">
        <f>(S49+S50+S51)/Clasifficación!$F$8</f>
        <v>5</v>
      </c>
      <c r="T52" s="51">
        <f>(T49+T50+T51)/Clasifficación!$F$8</f>
        <v>5.333333333333333</v>
      </c>
      <c r="U52" s="60">
        <f>U49+U50+U51</f>
        <v>931</v>
      </c>
      <c r="V52" s="150"/>
    </row>
    <row r="53" spans="1:22" ht="14.25" customHeight="1" x14ac:dyDescent="0.2">
      <c r="A53" s="138">
        <f>Clasifficación!A21</f>
        <v>6</v>
      </c>
      <c r="B53" s="141" t="str">
        <f>Clasifficación!B21</f>
        <v>Daniel Gómez</v>
      </c>
      <c r="C53" s="142"/>
      <c r="D53" s="64">
        <v>4</v>
      </c>
      <c r="E53" s="65">
        <v>5</v>
      </c>
      <c r="F53" s="65">
        <v>6</v>
      </c>
      <c r="G53" s="65">
        <v>7</v>
      </c>
      <c r="H53" s="65">
        <v>3</v>
      </c>
      <c r="I53" s="65">
        <v>6</v>
      </c>
      <c r="J53" s="65">
        <v>5</v>
      </c>
      <c r="K53" s="65">
        <v>4</v>
      </c>
      <c r="L53" s="65">
        <v>5</v>
      </c>
      <c r="M53" s="65">
        <v>7</v>
      </c>
      <c r="N53" s="65">
        <v>6</v>
      </c>
      <c r="O53" s="65">
        <v>6</v>
      </c>
      <c r="P53" s="65">
        <v>7</v>
      </c>
      <c r="Q53" s="65">
        <v>5</v>
      </c>
      <c r="R53" s="65">
        <v>7</v>
      </c>
      <c r="S53" s="65">
        <v>6</v>
      </c>
      <c r="T53" s="65">
        <v>5</v>
      </c>
      <c r="U53" s="35">
        <f>D53*D$10+E53*E$10+F53*F$10+G53*G$10+H53*H$10+I53*I$10+J53*J$10+K53*K$10+L53*L$10+M53*M$10+N53*N$10+O53*$O$10+P53*$P$10+Q53*$Q$10+R53*$R$10+S53*$S$10+T53*$T$10</f>
        <v>330</v>
      </c>
      <c r="V53" s="145">
        <f>U56*1000/(MAX(U$16,U$24,U$32,U$40,U$48,U$56,U$64,U$72,U$80,U$88,U136))</f>
        <v>766.12903225806451</v>
      </c>
    </row>
    <row r="54" spans="1:22" ht="12.75" customHeight="1" x14ac:dyDescent="0.2">
      <c r="A54" s="139"/>
      <c r="B54" s="143"/>
      <c r="C54" s="144"/>
      <c r="D54" s="66">
        <v>4</v>
      </c>
      <c r="E54" s="67">
        <v>6</v>
      </c>
      <c r="F54" s="67">
        <v>2</v>
      </c>
      <c r="G54" s="67">
        <v>5</v>
      </c>
      <c r="H54" s="67">
        <v>3</v>
      </c>
      <c r="I54" s="67">
        <v>6</v>
      </c>
      <c r="J54" s="67">
        <v>5</v>
      </c>
      <c r="K54" s="67">
        <v>3</v>
      </c>
      <c r="L54" s="67">
        <v>6</v>
      </c>
      <c r="M54" s="67">
        <v>7</v>
      </c>
      <c r="N54" s="67">
        <v>4</v>
      </c>
      <c r="O54" s="67">
        <v>6</v>
      </c>
      <c r="P54" s="67">
        <v>7</v>
      </c>
      <c r="Q54" s="67">
        <v>5</v>
      </c>
      <c r="R54" s="67">
        <v>7</v>
      </c>
      <c r="S54" s="67">
        <v>5</v>
      </c>
      <c r="T54" s="67">
        <v>3</v>
      </c>
      <c r="U54" s="36">
        <f>D54*D$10+E54*E$10+F54*F$10+G54*G$10+H54*H$10+I54*I$10+J54*J$10+K54*K$10+L54*L$10+M54*M$10+N54*N$10+O54*$O$10+P54*$P$10+Q54*$Q$10+R54*$R$10+S54*$S$10+T54*$T$10</f>
        <v>290</v>
      </c>
      <c r="V54" s="146"/>
    </row>
    <row r="55" spans="1:22" ht="12.75" customHeight="1" x14ac:dyDescent="0.2">
      <c r="A55" s="139"/>
      <c r="B55" s="143"/>
      <c r="C55" s="144"/>
      <c r="D55" s="66">
        <v>4</v>
      </c>
      <c r="E55" s="67">
        <v>5</v>
      </c>
      <c r="F55" s="67">
        <v>6</v>
      </c>
      <c r="G55" s="67">
        <v>7</v>
      </c>
      <c r="H55" s="67">
        <v>3</v>
      </c>
      <c r="I55" s="67">
        <v>6</v>
      </c>
      <c r="J55" s="67">
        <v>5</v>
      </c>
      <c r="K55" s="67">
        <v>4</v>
      </c>
      <c r="L55" s="67">
        <v>5</v>
      </c>
      <c r="M55" s="67">
        <v>7</v>
      </c>
      <c r="N55" s="67">
        <v>6</v>
      </c>
      <c r="O55" s="67">
        <v>6</v>
      </c>
      <c r="P55" s="67">
        <v>7</v>
      </c>
      <c r="Q55" s="67">
        <v>5</v>
      </c>
      <c r="R55" s="67">
        <v>7</v>
      </c>
      <c r="S55" s="67">
        <v>6</v>
      </c>
      <c r="T55" s="67">
        <v>5</v>
      </c>
      <c r="U55" s="36">
        <f>D55*D$10+E55*E$10+F55*F$10+G55*G$10+H55*H$10+I55*I$10+J55*J$10+K55*K$10+L55*L$10+M55*M$10+N55*N$10+O55*$O$10+P55*$P$10+Q55*$Q$10+R55*$R$10+S55*$S$10+T55*$T$10</f>
        <v>330</v>
      </c>
      <c r="V55" s="146"/>
    </row>
    <row r="56" spans="1:22" ht="15" customHeight="1" thickBot="1" x14ac:dyDescent="0.3">
      <c r="A56" s="139"/>
      <c r="B56" s="143"/>
      <c r="C56" s="144"/>
      <c r="D56" s="49">
        <f>(D53+D54+D55)/Clasifficación!$F$8</f>
        <v>4</v>
      </c>
      <c r="E56" s="51">
        <f>(E53+E54+E55)/Clasifficación!$F$8</f>
        <v>5.333333333333333</v>
      </c>
      <c r="F56" s="51">
        <f>(F53+F54+F55)/Clasifficación!$F$8</f>
        <v>4.666666666666667</v>
      </c>
      <c r="G56" s="51">
        <f>(G53+G54+G55)/Clasifficación!$F$8</f>
        <v>6.333333333333333</v>
      </c>
      <c r="H56" s="51">
        <f>(H53+H54+H55)/Clasifficación!$F$8</f>
        <v>3</v>
      </c>
      <c r="I56" s="51">
        <f>(I53+I54+I55)/Clasifficación!$F$8</f>
        <v>6</v>
      </c>
      <c r="J56" s="51">
        <f>(J53+J54+J55)/Clasifficación!$F$8</f>
        <v>5</v>
      </c>
      <c r="K56" s="51">
        <f>(K53+K54+K55)/Clasifficación!$F$8</f>
        <v>3.6666666666666665</v>
      </c>
      <c r="L56" s="51">
        <f>(L53+L54+L55)/Clasifficación!$F$8</f>
        <v>5.333333333333333</v>
      </c>
      <c r="M56" s="51">
        <f>(M53+M54+M55)/Clasifficación!$F$8</f>
        <v>7</v>
      </c>
      <c r="N56" s="51">
        <f>(N53+N54+N55)/Clasifficación!$F$8</f>
        <v>5.333333333333333</v>
      </c>
      <c r="O56" s="51">
        <f>(O53+O54+O55)/Clasifficación!$F$8</f>
        <v>6</v>
      </c>
      <c r="P56" s="51">
        <f>(P53+P54+P55)/Clasifficación!$F$8</f>
        <v>7</v>
      </c>
      <c r="Q56" s="51">
        <f>(Q53+Q54+Q55)/Clasifficación!$F$8</f>
        <v>5</v>
      </c>
      <c r="R56" s="51">
        <f>(R53+R54+R55)/Clasifficación!$F$8</f>
        <v>7</v>
      </c>
      <c r="S56" s="51">
        <f>(S53+S54+S55)/Clasifficación!$F$8</f>
        <v>5.666666666666667</v>
      </c>
      <c r="T56" s="51">
        <f>(T53+T54+T55)/Clasifficación!$F$8</f>
        <v>4.333333333333333</v>
      </c>
      <c r="U56" s="60">
        <f>U53+U54+U55</f>
        <v>950</v>
      </c>
      <c r="V56" s="147"/>
    </row>
    <row r="57" spans="1:22" ht="14.25" customHeight="1" x14ac:dyDescent="0.2">
      <c r="A57" s="139"/>
      <c r="B57" s="143"/>
      <c r="C57" s="144"/>
      <c r="D57" s="11">
        <v>7</v>
      </c>
      <c r="E57" s="12">
        <v>4</v>
      </c>
      <c r="F57" s="12">
        <v>6</v>
      </c>
      <c r="G57" s="12">
        <v>7</v>
      </c>
      <c r="H57" s="12">
        <v>3</v>
      </c>
      <c r="I57" s="12">
        <v>7</v>
      </c>
      <c r="J57" s="12">
        <v>4</v>
      </c>
      <c r="K57" s="12">
        <v>4</v>
      </c>
      <c r="L57" s="12">
        <v>3</v>
      </c>
      <c r="M57" s="12">
        <v>4</v>
      </c>
      <c r="N57" s="12">
        <v>5</v>
      </c>
      <c r="O57" s="12">
        <v>5</v>
      </c>
      <c r="P57" s="12">
        <v>5</v>
      </c>
      <c r="Q57" s="12">
        <v>3</v>
      </c>
      <c r="R57" s="12">
        <v>6</v>
      </c>
      <c r="S57" s="12">
        <v>3</v>
      </c>
      <c r="T57" s="12">
        <v>3</v>
      </c>
      <c r="U57" s="35">
        <f>D57*D$10+E57*E$10+F57*F$10+G57*G$10+H57*H$10+I57*I$10+J57*J$10+K57*K$10+L57*L$10+M57*M$10+N57*N$10+O57*$O$10+P57*$P$10+Q57*$Q$10+R57*$R$10+S57*$S$10+T57*$T$10</f>
        <v>273</v>
      </c>
      <c r="V57" s="148">
        <f>U60*1000/(MAX(U$20,U$28,U$36,U$44,U$52,U$60,U$68,U$76,U$84,U$92,U$100))</f>
        <v>560.81573197378009</v>
      </c>
    </row>
    <row r="58" spans="1:22" ht="12.75" customHeight="1" thickBot="1" x14ac:dyDescent="0.25">
      <c r="A58" s="139"/>
      <c r="B58" s="143"/>
      <c r="C58" s="144"/>
      <c r="D58" s="14">
        <v>7</v>
      </c>
      <c r="E58" s="15">
        <v>4</v>
      </c>
      <c r="F58" s="15">
        <v>6</v>
      </c>
      <c r="G58" s="15">
        <v>7</v>
      </c>
      <c r="H58" s="15">
        <v>5</v>
      </c>
      <c r="I58" s="15">
        <v>6</v>
      </c>
      <c r="J58" s="15">
        <v>6</v>
      </c>
      <c r="K58" s="15">
        <v>3</v>
      </c>
      <c r="L58" s="15">
        <v>2</v>
      </c>
      <c r="M58" s="15">
        <v>3</v>
      </c>
      <c r="N58" s="15">
        <v>3</v>
      </c>
      <c r="O58" s="15">
        <v>5</v>
      </c>
      <c r="P58" s="15">
        <v>4</v>
      </c>
      <c r="Q58" s="15">
        <v>5</v>
      </c>
      <c r="R58" s="15">
        <v>6</v>
      </c>
      <c r="S58" s="15">
        <v>3</v>
      </c>
      <c r="T58" s="15">
        <v>2</v>
      </c>
      <c r="U58" s="36">
        <f>D58*D$10+E58*E$10+F58*F$10+G58*G$10+H58*H$10+I58*I$10+J58*J$10+K58*K$10+L58*L$10+M58*M$10+N58*N$10+O58*$O$10+P58*$P$10+Q58*$Q$10+R58*$R$10+S58*$S$10+T58*$T$10</f>
        <v>265</v>
      </c>
      <c r="V58" s="149"/>
    </row>
    <row r="59" spans="1:22" ht="12.75" customHeight="1" thickBot="1" x14ac:dyDescent="0.25">
      <c r="A59" s="139"/>
      <c r="B59" s="61" t="s">
        <v>72</v>
      </c>
      <c r="C59" s="61" t="s">
        <v>73</v>
      </c>
      <c r="D59" s="14">
        <v>6</v>
      </c>
      <c r="E59" s="15">
        <v>4</v>
      </c>
      <c r="F59" s="15">
        <v>5</v>
      </c>
      <c r="G59" s="15">
        <v>3</v>
      </c>
      <c r="H59" s="15">
        <v>6</v>
      </c>
      <c r="I59" s="15">
        <v>4</v>
      </c>
      <c r="J59" s="15">
        <v>3</v>
      </c>
      <c r="K59" s="15">
        <v>2</v>
      </c>
      <c r="L59" s="15">
        <v>3</v>
      </c>
      <c r="M59" s="15">
        <v>3</v>
      </c>
      <c r="N59" s="15">
        <v>6</v>
      </c>
      <c r="O59" s="15">
        <v>3</v>
      </c>
      <c r="P59" s="15">
        <v>4</v>
      </c>
      <c r="Q59" s="15">
        <v>5</v>
      </c>
      <c r="R59" s="15">
        <v>3</v>
      </c>
      <c r="S59" s="15">
        <v>3</v>
      </c>
      <c r="T59" s="15">
        <v>2</v>
      </c>
      <c r="U59" s="36">
        <f>D59*D$10+E59*E$10+F59*F$10+G59*G$10+H59*H$10+I59*I$10+J59*J$10+K59*K$10+L59*L$10+M59*M$10+N59*N$10+O59*$O$10+P59*$P$10+Q59*$Q$10+R59*$R$10+S59*$S$10+T59*$T$10</f>
        <v>232</v>
      </c>
      <c r="V59" s="149"/>
    </row>
    <row r="60" spans="1:22" ht="15" customHeight="1" thickBot="1" x14ac:dyDescent="0.3">
      <c r="A60" s="140"/>
      <c r="B60" s="16">
        <f>V53</f>
        <v>766.12903225806451</v>
      </c>
      <c r="C60" s="45">
        <f>V57</f>
        <v>560.81573197378009</v>
      </c>
      <c r="D60" s="49">
        <f>(D57+D58+D59)/Clasifficación!$F$8</f>
        <v>6.666666666666667</v>
      </c>
      <c r="E60" s="51">
        <f>(E57+E58+E59)/Clasifficación!$F$8</f>
        <v>4</v>
      </c>
      <c r="F60" s="51">
        <f>(F57+F58+F59)/Clasifficación!$F$8</f>
        <v>5.666666666666667</v>
      </c>
      <c r="G60" s="51">
        <f>(G57+G58+G59)/Clasifficación!$F$8</f>
        <v>5.666666666666667</v>
      </c>
      <c r="H60" s="51">
        <f>(H57+H58+H59)/Clasifficación!$F$8</f>
        <v>4.666666666666667</v>
      </c>
      <c r="I60" s="51">
        <f>(I57+I58+I59)/Clasifficación!$F$8</f>
        <v>5.666666666666667</v>
      </c>
      <c r="J60" s="51">
        <f>(J57+J58+J59)/Clasifficación!$F$8</f>
        <v>4.333333333333333</v>
      </c>
      <c r="K60" s="51">
        <f>(K57+K58+K59)/Clasifficación!$F$8</f>
        <v>3</v>
      </c>
      <c r="L60" s="51">
        <f>(L57+L58+L59)/Clasifficación!$F$8</f>
        <v>2.6666666666666665</v>
      </c>
      <c r="M60" s="51">
        <f>(M57+M58+M59)/Clasifficación!$F$8</f>
        <v>3.3333333333333335</v>
      </c>
      <c r="N60" s="51">
        <f>(N57+N58+N59)/Clasifficación!$F$8</f>
        <v>4.666666666666667</v>
      </c>
      <c r="O60" s="51">
        <f>(O57+O58+O59)/Clasifficación!$F$8</f>
        <v>4.333333333333333</v>
      </c>
      <c r="P60" s="51">
        <f>(P57+P58+P59)/Clasifficación!$F$8</f>
        <v>4.333333333333333</v>
      </c>
      <c r="Q60" s="51">
        <f>(Q57+Q58+Q59)/Clasifficación!$F$8</f>
        <v>4.333333333333333</v>
      </c>
      <c r="R60" s="51">
        <f>(R57+R58+R59)/Clasifficación!$F$8</f>
        <v>5</v>
      </c>
      <c r="S60" s="51">
        <f>(S57+S58+S59)/Clasifficación!$F$8</f>
        <v>3</v>
      </c>
      <c r="T60" s="51">
        <f>(T57+T58+T59)/Clasifficación!$F$8</f>
        <v>2.3333333333333335</v>
      </c>
      <c r="U60" s="60">
        <f>U57+U58+U59</f>
        <v>770</v>
      </c>
      <c r="V60" s="150"/>
    </row>
    <row r="61" spans="1:22" ht="14.25" customHeight="1" x14ac:dyDescent="0.2">
      <c r="A61" s="138">
        <f>Clasifficación!A22</f>
        <v>7</v>
      </c>
      <c r="B61" s="141" t="str">
        <f>Clasifficación!B22</f>
        <v>Diego Martin Maestre</v>
      </c>
      <c r="C61" s="142"/>
      <c r="D61" s="64">
        <v>4</v>
      </c>
      <c r="E61" s="65">
        <v>8</v>
      </c>
      <c r="F61" s="65">
        <v>6</v>
      </c>
      <c r="G61" s="65">
        <v>7</v>
      </c>
      <c r="H61" s="65">
        <v>1</v>
      </c>
      <c r="I61" s="65">
        <v>7</v>
      </c>
      <c r="J61" s="65">
        <v>7</v>
      </c>
      <c r="K61" s="65">
        <v>5</v>
      </c>
      <c r="L61" s="65">
        <v>6</v>
      </c>
      <c r="M61" s="65">
        <v>6</v>
      </c>
      <c r="N61" s="65">
        <v>5</v>
      </c>
      <c r="O61" s="65">
        <v>7</v>
      </c>
      <c r="P61" s="65">
        <v>8</v>
      </c>
      <c r="Q61" s="65">
        <v>7</v>
      </c>
      <c r="R61" s="65">
        <v>6</v>
      </c>
      <c r="S61" s="65">
        <v>6</v>
      </c>
      <c r="T61" s="65">
        <v>5</v>
      </c>
      <c r="U61" s="35">
        <f>D61*D$10+E61*E$10+F61*F$10+G61*G$10+H61*H$10+I61*I$10+J61*J$10+K61*K$10+L61*L$10+M61*M$10+N61*N$10+O61*$O$10+P61*$P$10+Q61*$Q$10+R61*$R$10+S61*$S$10+T61*$T$10</f>
        <v>351</v>
      </c>
      <c r="V61" s="145">
        <f>U64*1000/(MAX(U$16,U$24,U$32,U$40,U$48,U$56,U$64,U$72,U$80,U$88,U144))</f>
        <v>868.54838709677415</v>
      </c>
    </row>
    <row r="62" spans="1:22" ht="12.75" customHeight="1" x14ac:dyDescent="0.2">
      <c r="A62" s="139"/>
      <c r="B62" s="143"/>
      <c r="C62" s="144"/>
      <c r="D62" s="66">
        <v>7</v>
      </c>
      <c r="E62" s="67">
        <v>8</v>
      </c>
      <c r="F62" s="67">
        <v>7</v>
      </c>
      <c r="G62" s="67">
        <v>8</v>
      </c>
      <c r="H62" s="67">
        <v>1</v>
      </c>
      <c r="I62" s="67">
        <v>6</v>
      </c>
      <c r="J62" s="67">
        <v>7</v>
      </c>
      <c r="K62" s="67">
        <v>3</v>
      </c>
      <c r="L62" s="67">
        <v>6</v>
      </c>
      <c r="M62" s="67">
        <v>6</v>
      </c>
      <c r="N62" s="67">
        <v>6</v>
      </c>
      <c r="O62" s="67">
        <v>7</v>
      </c>
      <c r="P62" s="67">
        <v>7</v>
      </c>
      <c r="Q62" s="67">
        <v>6</v>
      </c>
      <c r="R62" s="67">
        <v>8</v>
      </c>
      <c r="S62" s="67">
        <v>7</v>
      </c>
      <c r="T62" s="67">
        <v>6</v>
      </c>
      <c r="U62" s="36">
        <f>D62*D$10+E62*E$10+F62*F$10+G62*G$10+H62*H$10+I62*I$10+J62*J$10+K62*K$10+L62*L$10+M62*M$10+N62*N$10+O62*$O$10+P62*$P$10+Q62*$Q$10+R62*$R$10+S62*$S$10+T62*$T$10</f>
        <v>369</v>
      </c>
      <c r="V62" s="146"/>
    </row>
    <row r="63" spans="1:22" ht="12.75" customHeight="1" x14ac:dyDescent="0.2">
      <c r="A63" s="139"/>
      <c r="B63" s="143"/>
      <c r="C63" s="144"/>
      <c r="D63" s="66">
        <v>5</v>
      </c>
      <c r="E63" s="67">
        <v>7</v>
      </c>
      <c r="F63" s="67">
        <v>5</v>
      </c>
      <c r="G63" s="67">
        <v>8</v>
      </c>
      <c r="H63" s="67">
        <v>1</v>
      </c>
      <c r="I63" s="67">
        <v>8</v>
      </c>
      <c r="J63" s="67">
        <v>7</v>
      </c>
      <c r="K63" s="67">
        <v>2</v>
      </c>
      <c r="L63" s="67">
        <v>6</v>
      </c>
      <c r="M63" s="67">
        <v>6</v>
      </c>
      <c r="N63" s="67">
        <v>5</v>
      </c>
      <c r="O63" s="67">
        <v>6</v>
      </c>
      <c r="P63" s="67">
        <v>8</v>
      </c>
      <c r="Q63" s="67">
        <v>8</v>
      </c>
      <c r="R63" s="67">
        <v>8</v>
      </c>
      <c r="S63" s="67">
        <v>7</v>
      </c>
      <c r="T63" s="67">
        <v>6</v>
      </c>
      <c r="U63" s="36">
        <f>D63*D$10+E63*E$10+F63*F$10+G63*G$10+H63*H$10+I63*I$10+J63*J$10+K63*K$10+L63*L$10+M63*M$10+N63*N$10+O63*$O$10+P63*$P$10+Q63*$Q$10+R63*$R$10+S63*$S$10+T63*$T$10</f>
        <v>357</v>
      </c>
      <c r="V63" s="146"/>
    </row>
    <row r="64" spans="1:22" ht="15" customHeight="1" thickBot="1" x14ac:dyDescent="0.3">
      <c r="A64" s="139"/>
      <c r="B64" s="143"/>
      <c r="C64" s="144"/>
      <c r="D64" s="49">
        <f>(D61+D62+D63)/Clasifficación!$F$8</f>
        <v>5.333333333333333</v>
      </c>
      <c r="E64" s="51">
        <f>(E61+E62+E63)/Clasifficación!$F$8</f>
        <v>7.666666666666667</v>
      </c>
      <c r="F64" s="51">
        <f>(F61+F62+F63)/Clasifficación!$F$8</f>
        <v>6</v>
      </c>
      <c r="G64" s="51">
        <f>(G61+G62+G63)/Clasifficación!$F$8</f>
        <v>7.666666666666667</v>
      </c>
      <c r="H64" s="51">
        <f>(H61+H62+H63)/Clasifficación!$F$8</f>
        <v>1</v>
      </c>
      <c r="I64" s="51">
        <f>(I61+I62+I63)/Clasifficación!$F$8</f>
        <v>7</v>
      </c>
      <c r="J64" s="51">
        <f>(J61+J62+J63)/Clasifficación!$F$8</f>
        <v>7</v>
      </c>
      <c r="K64" s="51">
        <f>(K61+K62+K63)/Clasifficación!$F$8</f>
        <v>3.3333333333333335</v>
      </c>
      <c r="L64" s="51">
        <f>(L61+L62+L63)/Clasifficación!$F$8</f>
        <v>6</v>
      </c>
      <c r="M64" s="51">
        <f>(M61+M62+M63)/Clasifficación!$F$8</f>
        <v>6</v>
      </c>
      <c r="N64" s="51">
        <f>(N61+N62+N63)/Clasifficación!$F$8</f>
        <v>5.333333333333333</v>
      </c>
      <c r="O64" s="51">
        <f>(O61+O62+O63)/Clasifficación!$F$8</f>
        <v>6.666666666666667</v>
      </c>
      <c r="P64" s="51">
        <f>(P61+P62+P63)/Clasifficación!$F$8</f>
        <v>7.666666666666667</v>
      </c>
      <c r="Q64" s="51">
        <f>(Q61+Q62+Q63)/Clasifficación!$F$8</f>
        <v>7</v>
      </c>
      <c r="R64" s="51">
        <f>(R61+R62+R63)/Clasifficación!$F$8</f>
        <v>7.333333333333333</v>
      </c>
      <c r="S64" s="51">
        <f>(S61+S62+S63)/Clasifficación!$F$8</f>
        <v>6.666666666666667</v>
      </c>
      <c r="T64" s="51">
        <f>(T61+T62+T63)/Clasifficación!$F$8</f>
        <v>5.666666666666667</v>
      </c>
      <c r="U64" s="60">
        <f>U61+U62+U63</f>
        <v>1077</v>
      </c>
      <c r="V64" s="147"/>
    </row>
    <row r="65" spans="1:22" ht="14.25" customHeight="1" x14ac:dyDescent="0.2">
      <c r="A65" s="139"/>
      <c r="B65" s="143"/>
      <c r="C65" s="144"/>
      <c r="D65" s="11">
        <v>7</v>
      </c>
      <c r="E65" s="12">
        <v>5</v>
      </c>
      <c r="F65" s="12">
        <v>2</v>
      </c>
      <c r="G65" s="12">
        <v>5</v>
      </c>
      <c r="H65" s="12">
        <v>5</v>
      </c>
      <c r="I65" s="12">
        <v>7</v>
      </c>
      <c r="J65" s="12">
        <v>6</v>
      </c>
      <c r="K65" s="12">
        <v>5</v>
      </c>
      <c r="L65" s="12">
        <v>7</v>
      </c>
      <c r="M65" s="12">
        <v>6</v>
      </c>
      <c r="N65" s="12">
        <v>5</v>
      </c>
      <c r="O65" s="12">
        <v>7</v>
      </c>
      <c r="P65" s="12">
        <v>7</v>
      </c>
      <c r="Q65" s="12">
        <v>6</v>
      </c>
      <c r="R65" s="12">
        <v>5</v>
      </c>
      <c r="S65" s="12">
        <v>6</v>
      </c>
      <c r="T65" s="12">
        <v>6</v>
      </c>
      <c r="U65" s="35">
        <f>D65*D$10+E65*E$10+F65*F$10+G65*G$10+H65*H$10+I65*I$10+J65*J$10+K65*K$10+L65*L$10+M65*M$10+N65*N$10+O65*$O$10+P65*$P$10+Q65*$Q$10+R65*$R$10+S65*$S$10+T65*$T$10</f>
        <v>336</v>
      </c>
      <c r="V65" s="148">
        <f>U68*1000/(MAX(U$20,U$28,U$36,U$44,U$52,U$60,U$68,U$76,U$84,U$92,U$100))</f>
        <v>756.00873998543341</v>
      </c>
    </row>
    <row r="66" spans="1:22" ht="12.75" customHeight="1" thickBot="1" x14ac:dyDescent="0.25">
      <c r="A66" s="139"/>
      <c r="B66" s="143"/>
      <c r="C66" s="144"/>
      <c r="D66" s="14">
        <v>7</v>
      </c>
      <c r="E66" s="15">
        <v>6</v>
      </c>
      <c r="F66" s="15">
        <v>4</v>
      </c>
      <c r="G66" s="15">
        <v>5</v>
      </c>
      <c r="H66" s="15">
        <v>4</v>
      </c>
      <c r="I66" s="15">
        <v>8</v>
      </c>
      <c r="J66" s="15">
        <v>5</v>
      </c>
      <c r="K66" s="15">
        <v>5</v>
      </c>
      <c r="L66" s="15">
        <v>7</v>
      </c>
      <c r="M66" s="15">
        <v>6</v>
      </c>
      <c r="N66" s="15">
        <v>4</v>
      </c>
      <c r="O66" s="15">
        <v>7</v>
      </c>
      <c r="P66" s="15">
        <v>8</v>
      </c>
      <c r="Q66" s="15">
        <v>7</v>
      </c>
      <c r="R66" s="15">
        <v>7</v>
      </c>
      <c r="S66" s="15">
        <v>6</v>
      </c>
      <c r="T66" s="15">
        <v>6</v>
      </c>
      <c r="U66" s="36">
        <f>D66*D$10+E66*E$10+F66*F$10+G66*G$10+H66*H$10+I66*I$10+J66*J$10+K66*K$10+L66*L$10+M66*M$10+N66*N$10+O66*$O$10+P66*$P$10+Q66*$Q$10+R66*$R$10+S66*$S$10+T66*$T$10</f>
        <v>351</v>
      </c>
      <c r="V66" s="149"/>
    </row>
    <row r="67" spans="1:22" ht="12.75" customHeight="1" thickBot="1" x14ac:dyDescent="0.25">
      <c r="A67" s="139"/>
      <c r="B67" s="61" t="s">
        <v>72</v>
      </c>
      <c r="C67" s="61" t="s">
        <v>73</v>
      </c>
      <c r="D67" s="14">
        <v>7</v>
      </c>
      <c r="E67" s="15">
        <v>6</v>
      </c>
      <c r="F67" s="15">
        <v>4</v>
      </c>
      <c r="G67" s="15">
        <v>5</v>
      </c>
      <c r="H67" s="15">
        <v>4</v>
      </c>
      <c r="I67" s="15">
        <v>8</v>
      </c>
      <c r="J67" s="15">
        <v>5</v>
      </c>
      <c r="K67" s="15">
        <v>5</v>
      </c>
      <c r="L67" s="15">
        <v>7</v>
      </c>
      <c r="M67" s="15">
        <v>6</v>
      </c>
      <c r="N67" s="15">
        <v>4</v>
      </c>
      <c r="O67" s="15">
        <v>7</v>
      </c>
      <c r="P67" s="15">
        <v>8</v>
      </c>
      <c r="Q67" s="15">
        <v>7</v>
      </c>
      <c r="R67" s="15">
        <v>7</v>
      </c>
      <c r="S67" s="15">
        <v>6</v>
      </c>
      <c r="T67" s="15">
        <v>6</v>
      </c>
      <c r="U67" s="36">
        <f>D67*D$10+E67*E$10+F67*F$10+G67*G$10+H67*H$10+I67*I$10+J67*J$10+K67*K$10+L67*L$10+M67*M$10+N67*N$10+O67*$O$10+P67*$P$10+Q67*$Q$10+R67*$R$10+S67*$S$10+T67*$T$10</f>
        <v>351</v>
      </c>
      <c r="V67" s="149"/>
    </row>
    <row r="68" spans="1:22" ht="15" customHeight="1" thickBot="1" x14ac:dyDescent="0.3">
      <c r="A68" s="140"/>
      <c r="B68" s="16">
        <f>V61</f>
        <v>868.54838709677415</v>
      </c>
      <c r="C68" s="45">
        <f>V65</f>
        <v>756.00873998543341</v>
      </c>
      <c r="D68" s="49">
        <f>(D65+D66+D67)/Clasifficación!$F$8</f>
        <v>7</v>
      </c>
      <c r="E68" s="51">
        <f>(E65+E66+E67)/Clasifficación!$F$8</f>
        <v>5.666666666666667</v>
      </c>
      <c r="F68" s="51">
        <f>(F65+F66+F67)/Clasifficación!$F$8</f>
        <v>3.3333333333333335</v>
      </c>
      <c r="G68" s="51">
        <f>(G65+G66+G67)/Clasifficación!$F$8</f>
        <v>5</v>
      </c>
      <c r="H68" s="51">
        <f>(H65+H66+H67)/Clasifficación!$F$8</f>
        <v>4.333333333333333</v>
      </c>
      <c r="I68" s="51">
        <f>(I65+I66+I67)/Clasifficación!$F$8</f>
        <v>7.666666666666667</v>
      </c>
      <c r="J68" s="51">
        <f>(J65+J66+J67)/Clasifficación!$F$8</f>
        <v>5.333333333333333</v>
      </c>
      <c r="K68" s="51">
        <f>(K65+K66+K67)/Clasifficación!$F$8</f>
        <v>5</v>
      </c>
      <c r="L68" s="51">
        <f>(L65+L66+L67)/Clasifficación!$F$8</f>
        <v>7</v>
      </c>
      <c r="M68" s="51">
        <f>(M65+M66+M67)/Clasifficación!$F$8</f>
        <v>6</v>
      </c>
      <c r="N68" s="51">
        <f>(N65+N66+N67)/Clasifficación!$F$8</f>
        <v>4.333333333333333</v>
      </c>
      <c r="O68" s="51">
        <f>(O65+O66+O67)/Clasifficación!$F$8</f>
        <v>7</v>
      </c>
      <c r="P68" s="51">
        <f>(P65+P66+P67)/Clasifficación!$F$8</f>
        <v>7.666666666666667</v>
      </c>
      <c r="Q68" s="51">
        <f>(Q65+Q66+Q67)/Clasifficación!$F$8</f>
        <v>6.666666666666667</v>
      </c>
      <c r="R68" s="51">
        <f>(R65+R66+R67)/Clasifficación!$F$8</f>
        <v>6.333333333333333</v>
      </c>
      <c r="S68" s="51">
        <f>(S65+S66+S67)/Clasifficación!$F$8</f>
        <v>6</v>
      </c>
      <c r="T68" s="51">
        <f>(T65+T66+T67)/Clasifficación!$F$8</f>
        <v>6</v>
      </c>
      <c r="U68" s="60">
        <f>U65+U66+U67</f>
        <v>1038</v>
      </c>
      <c r="V68" s="150"/>
    </row>
    <row r="69" spans="1:22" ht="14.25" customHeight="1" x14ac:dyDescent="0.2">
      <c r="A69" s="138">
        <f>Clasifficación!A23</f>
        <v>8</v>
      </c>
      <c r="B69" s="141" t="str">
        <f>Clasifficación!B23</f>
        <v>Javier Beraza</v>
      </c>
      <c r="C69" s="142"/>
      <c r="D69" s="64">
        <v>5</v>
      </c>
      <c r="E69" s="65">
        <v>8</v>
      </c>
      <c r="F69" s="65">
        <v>7</v>
      </c>
      <c r="G69" s="65">
        <v>8</v>
      </c>
      <c r="H69" s="65">
        <v>6</v>
      </c>
      <c r="I69" s="65">
        <v>8</v>
      </c>
      <c r="J69" s="65">
        <v>8</v>
      </c>
      <c r="K69" s="65">
        <v>8</v>
      </c>
      <c r="L69" s="65">
        <v>7</v>
      </c>
      <c r="M69" s="65">
        <v>5</v>
      </c>
      <c r="N69" s="65">
        <v>6</v>
      </c>
      <c r="O69" s="65">
        <v>8</v>
      </c>
      <c r="P69" s="65">
        <v>6</v>
      </c>
      <c r="Q69" s="65">
        <v>8</v>
      </c>
      <c r="R69" s="65">
        <v>8</v>
      </c>
      <c r="S69" s="65">
        <v>6</v>
      </c>
      <c r="T69" s="65">
        <v>7</v>
      </c>
      <c r="U69" s="35">
        <f>D69*D$10+E69*E$10+F69*F$10+G69*G$10+H69*H$10+I69*I$10+J69*J$10+K69*K$10+L69*L$10+M69*M$10+N69*N$10+O69*$O$10+P69*$P$10+Q69*$Q$10+R69*$R$10+S69*$S$10+T69*$T$10</f>
        <v>416</v>
      </c>
      <c r="V69" s="145">
        <f>U72*1000/(MAX(U$16,U$24,U$32,U$40,U$48,U$56,U$64,U$72,U$80,U$88,U152))</f>
        <v>1000</v>
      </c>
    </row>
    <row r="70" spans="1:22" ht="12.75" customHeight="1" x14ac:dyDescent="0.2">
      <c r="A70" s="139"/>
      <c r="B70" s="143"/>
      <c r="C70" s="144"/>
      <c r="D70" s="66">
        <v>5</v>
      </c>
      <c r="E70" s="67">
        <v>7</v>
      </c>
      <c r="F70" s="67">
        <v>6</v>
      </c>
      <c r="G70" s="67">
        <v>8</v>
      </c>
      <c r="H70" s="67">
        <v>6</v>
      </c>
      <c r="I70" s="67">
        <v>8</v>
      </c>
      <c r="J70" s="67">
        <v>7</v>
      </c>
      <c r="K70" s="67">
        <v>7</v>
      </c>
      <c r="L70" s="67">
        <v>6</v>
      </c>
      <c r="M70" s="67">
        <v>7</v>
      </c>
      <c r="N70" s="67">
        <v>7</v>
      </c>
      <c r="O70" s="67">
        <v>8</v>
      </c>
      <c r="P70" s="67">
        <v>7</v>
      </c>
      <c r="Q70" s="67">
        <v>8</v>
      </c>
      <c r="R70" s="67">
        <v>8</v>
      </c>
      <c r="S70" s="67">
        <v>6</v>
      </c>
      <c r="T70" s="67">
        <v>7</v>
      </c>
      <c r="U70" s="36">
        <f>D70*D$10+E70*E$10+F70*F$10+G70*G$10+H70*H$10+I70*I$10+J70*J$10+K70*K$10+L70*L$10+M70*M$10+N70*N$10+O70*$O$10+P70*$P$10+Q70*$Q$10+R70*$R$10+S70*$S$10+T70*$T$10</f>
        <v>412</v>
      </c>
      <c r="V70" s="146"/>
    </row>
    <row r="71" spans="1:22" ht="12.75" customHeight="1" x14ac:dyDescent="0.2">
      <c r="A71" s="139"/>
      <c r="B71" s="143"/>
      <c r="C71" s="144"/>
      <c r="D71" s="66">
        <v>4</v>
      </c>
      <c r="E71" s="67">
        <v>6</v>
      </c>
      <c r="F71" s="67">
        <v>8</v>
      </c>
      <c r="G71" s="67">
        <v>7</v>
      </c>
      <c r="H71" s="67">
        <v>6</v>
      </c>
      <c r="I71" s="67">
        <v>8</v>
      </c>
      <c r="J71" s="67">
        <v>8</v>
      </c>
      <c r="K71" s="67">
        <v>7</v>
      </c>
      <c r="L71" s="67">
        <v>5</v>
      </c>
      <c r="M71" s="67">
        <v>7</v>
      </c>
      <c r="N71" s="67">
        <v>7</v>
      </c>
      <c r="O71" s="67">
        <v>8</v>
      </c>
      <c r="P71" s="67">
        <v>7</v>
      </c>
      <c r="Q71" s="67">
        <v>8</v>
      </c>
      <c r="R71" s="67">
        <v>8</v>
      </c>
      <c r="S71" s="67">
        <v>6</v>
      </c>
      <c r="T71" s="67">
        <v>7</v>
      </c>
      <c r="U71" s="36">
        <f>D71*D$10+E71*E$10+F71*F$10+G71*G$10+H71*H$10+I71*I$10+J71*J$10+K71*K$10+L71*L$10+M71*M$10+N71*N$10+O71*$O$10+P71*$P$10+Q71*$Q$10+R71*$R$10+S71*$S$10+T71*$T$10</f>
        <v>412</v>
      </c>
      <c r="V71" s="146"/>
    </row>
    <row r="72" spans="1:22" ht="15" customHeight="1" thickBot="1" x14ac:dyDescent="0.3">
      <c r="A72" s="139"/>
      <c r="B72" s="143"/>
      <c r="C72" s="144"/>
      <c r="D72" s="49">
        <f>(D69+D70+D71)/Clasifficación!$F$8</f>
        <v>4.666666666666667</v>
      </c>
      <c r="E72" s="51">
        <f>(E69+E70+E71)/Clasifficación!$F$8</f>
        <v>7</v>
      </c>
      <c r="F72" s="51">
        <f>(F69+F70+F71)/Clasifficación!$F$8</f>
        <v>7</v>
      </c>
      <c r="G72" s="51">
        <f>(G69+G70+G71)/Clasifficación!$F$8</f>
        <v>7.666666666666667</v>
      </c>
      <c r="H72" s="51">
        <f>(H69+H70+H71)/Clasifficación!$F$8</f>
        <v>6</v>
      </c>
      <c r="I72" s="51">
        <f>(I69+I70+I71)/Clasifficación!$F$8</f>
        <v>8</v>
      </c>
      <c r="J72" s="51">
        <f>(J69+J70+J71)/Clasifficación!$F$8</f>
        <v>7.666666666666667</v>
      </c>
      <c r="K72" s="51">
        <f>(K69+K70+K71)/Clasifficación!$F$8</f>
        <v>7.333333333333333</v>
      </c>
      <c r="L72" s="51">
        <f>(L69+L70+L71)/Clasifficación!$F$8</f>
        <v>6</v>
      </c>
      <c r="M72" s="51">
        <f>(M69+M70+M71)/Clasifficación!$F$8</f>
        <v>6.333333333333333</v>
      </c>
      <c r="N72" s="51">
        <f>(N69+N70+N71)/Clasifficación!$F$8</f>
        <v>6.666666666666667</v>
      </c>
      <c r="O72" s="51">
        <f>(O69+O70+O71)/Clasifficación!$F$8</f>
        <v>8</v>
      </c>
      <c r="P72" s="51">
        <f>(P69+P70+P71)/Clasifficación!$F$8</f>
        <v>6.666666666666667</v>
      </c>
      <c r="Q72" s="51">
        <f>(Q69+Q70+Q71)/Clasifficación!$F$8</f>
        <v>8</v>
      </c>
      <c r="R72" s="51">
        <f>(R69+R70+R71)/Clasifficación!$F$8</f>
        <v>8</v>
      </c>
      <c r="S72" s="51">
        <f>(S69+S70+S71)/Clasifficación!$F$8</f>
        <v>6</v>
      </c>
      <c r="T72" s="51">
        <f>(T69+T70+T71)/Clasifficación!$F$8</f>
        <v>7</v>
      </c>
      <c r="U72" s="60">
        <f>U69+U70+U71</f>
        <v>1240</v>
      </c>
      <c r="V72" s="147"/>
    </row>
    <row r="73" spans="1:22" ht="14.25" customHeight="1" x14ac:dyDescent="0.2">
      <c r="A73" s="139"/>
      <c r="B73" s="143"/>
      <c r="C73" s="144"/>
      <c r="D73" s="11">
        <v>7</v>
      </c>
      <c r="E73" s="12">
        <v>7</v>
      </c>
      <c r="F73" s="12">
        <v>7</v>
      </c>
      <c r="G73" s="12">
        <v>7</v>
      </c>
      <c r="H73" s="12">
        <v>6</v>
      </c>
      <c r="I73" s="12">
        <v>5</v>
      </c>
      <c r="J73" s="12">
        <v>5</v>
      </c>
      <c r="K73" s="12">
        <v>6</v>
      </c>
      <c r="L73" s="12">
        <v>7</v>
      </c>
      <c r="M73" s="12">
        <v>6</v>
      </c>
      <c r="N73" s="12">
        <v>5</v>
      </c>
      <c r="O73" s="12">
        <v>7</v>
      </c>
      <c r="P73" s="12">
        <v>7</v>
      </c>
      <c r="Q73" s="12">
        <v>6</v>
      </c>
      <c r="R73" s="12">
        <v>7</v>
      </c>
      <c r="S73" s="12">
        <v>7</v>
      </c>
      <c r="T73" s="12">
        <v>4</v>
      </c>
      <c r="U73" s="35">
        <f>D73*D$10+E73*E$10+F73*F$10+G73*G$10+H73*H$10+I73*I$10+J73*J$10+K73*K$10+L73*L$10+M73*M$10+N73*N$10+O73*$O$10+P73*$P$10+Q73*$Q$10+R73*$R$10+S73*$S$10+T73*$T$10</f>
        <v>370</v>
      </c>
      <c r="V73" s="148">
        <f>U76*1000/(MAX(U$20,U$28,U$36,U$44,U$52,U$60,U$68,U$76,U$84,U$92,U$100))</f>
        <v>869.62855061908226</v>
      </c>
    </row>
    <row r="74" spans="1:22" ht="12.75" customHeight="1" thickBot="1" x14ac:dyDescent="0.25">
      <c r="A74" s="139"/>
      <c r="B74" s="143"/>
      <c r="C74" s="144"/>
      <c r="D74" s="14">
        <v>5</v>
      </c>
      <c r="E74" s="15">
        <v>7</v>
      </c>
      <c r="F74" s="15">
        <v>6</v>
      </c>
      <c r="G74" s="15">
        <v>8</v>
      </c>
      <c r="H74" s="15">
        <v>6</v>
      </c>
      <c r="I74" s="15">
        <v>8</v>
      </c>
      <c r="J74" s="15">
        <v>7</v>
      </c>
      <c r="K74" s="15">
        <v>7</v>
      </c>
      <c r="L74" s="15">
        <v>6</v>
      </c>
      <c r="M74" s="15">
        <v>7</v>
      </c>
      <c r="N74" s="15">
        <v>7</v>
      </c>
      <c r="O74" s="15">
        <v>8</v>
      </c>
      <c r="P74" s="15">
        <v>7</v>
      </c>
      <c r="Q74" s="15">
        <v>8</v>
      </c>
      <c r="R74" s="15">
        <v>8</v>
      </c>
      <c r="S74" s="15">
        <v>6</v>
      </c>
      <c r="T74" s="15">
        <v>7</v>
      </c>
      <c r="U74" s="36">
        <f>D74*D$10+E74*E$10+F74*F$10+G74*G$10+H74*H$10+I74*I$10+J74*J$10+K74*K$10+L74*L$10+M74*M$10+N74*N$10+O74*$O$10+P74*$P$10+Q74*$Q$10+R74*$R$10+S74*$S$10+T74*$T$10</f>
        <v>412</v>
      </c>
      <c r="V74" s="149"/>
    </row>
    <row r="75" spans="1:22" ht="12.75" customHeight="1" thickBot="1" x14ac:dyDescent="0.25">
      <c r="A75" s="139"/>
      <c r="B75" s="61" t="s">
        <v>72</v>
      </c>
      <c r="C75" s="61" t="s">
        <v>73</v>
      </c>
      <c r="D75" s="14">
        <v>8</v>
      </c>
      <c r="E75" s="15">
        <v>8</v>
      </c>
      <c r="F75" s="15">
        <v>7</v>
      </c>
      <c r="G75" s="15">
        <v>7</v>
      </c>
      <c r="H75" s="15">
        <v>6</v>
      </c>
      <c r="I75" s="15">
        <v>6</v>
      </c>
      <c r="J75" s="15">
        <v>7</v>
      </c>
      <c r="K75" s="15">
        <v>6</v>
      </c>
      <c r="L75" s="15">
        <v>7</v>
      </c>
      <c r="M75" s="15">
        <v>6</v>
      </c>
      <c r="N75" s="15">
        <v>6</v>
      </c>
      <c r="O75" s="15">
        <v>8</v>
      </c>
      <c r="P75" s="15">
        <v>7</v>
      </c>
      <c r="Q75" s="15">
        <v>8</v>
      </c>
      <c r="R75" s="15">
        <v>7</v>
      </c>
      <c r="S75" s="15">
        <v>7</v>
      </c>
      <c r="T75" s="15">
        <v>7</v>
      </c>
      <c r="U75" s="36">
        <f>D75*D$10+E75*E$10+F75*F$10+G75*G$10+H75*H$10+I75*I$10+J75*J$10+K75*K$10+L75*L$10+M75*M$10+N75*N$10+O75*$O$10+P75*$P$10+Q75*$Q$10+R75*$R$10+S75*$S$10+T75*$T$10</f>
        <v>412</v>
      </c>
      <c r="V75" s="149"/>
    </row>
    <row r="76" spans="1:22" ht="15" customHeight="1" thickBot="1" x14ac:dyDescent="0.3">
      <c r="A76" s="140"/>
      <c r="B76" s="16">
        <f>V69</f>
        <v>1000</v>
      </c>
      <c r="C76" s="45">
        <f>V73</f>
        <v>869.62855061908226</v>
      </c>
      <c r="D76" s="49">
        <f>(D73+D74+D75)/Clasifficación!$F$8</f>
        <v>6.666666666666667</v>
      </c>
      <c r="E76" s="51">
        <f>(E73+E74+E75)/Clasifficación!$F$8</f>
        <v>7.333333333333333</v>
      </c>
      <c r="F76" s="51">
        <f>(F73+F74+F75)/Clasifficación!$F$8</f>
        <v>6.666666666666667</v>
      </c>
      <c r="G76" s="51">
        <f>(G73+G74+G75)/Clasifficación!$F$8</f>
        <v>7.333333333333333</v>
      </c>
      <c r="H76" s="51">
        <f>(H73+H74+H75)/Clasifficación!$F$8</f>
        <v>6</v>
      </c>
      <c r="I76" s="51">
        <f>(I73+I74+I75)/Clasifficación!$F$8</f>
        <v>6.333333333333333</v>
      </c>
      <c r="J76" s="51">
        <f>(J73+J74+J75)/Clasifficación!$F$8</f>
        <v>6.333333333333333</v>
      </c>
      <c r="K76" s="51">
        <f>(K73+K74+K75)/Clasifficación!$F$8</f>
        <v>6.333333333333333</v>
      </c>
      <c r="L76" s="51">
        <f>(L73+L74+L75)/Clasifficación!$F$8</f>
        <v>6.666666666666667</v>
      </c>
      <c r="M76" s="51">
        <f>(M73+M74+M75)/Clasifficación!$F$8</f>
        <v>6.333333333333333</v>
      </c>
      <c r="N76" s="51">
        <f>(N73+N74+N75)/Clasifficación!$F$8</f>
        <v>6</v>
      </c>
      <c r="O76" s="51">
        <f>(O73+O74+O75)/Clasifficación!$F$8</f>
        <v>7.666666666666667</v>
      </c>
      <c r="P76" s="51">
        <f>(P73+P74+P75)/Clasifficación!$F$8</f>
        <v>7</v>
      </c>
      <c r="Q76" s="51">
        <f>(Q73+Q74+Q75)/Clasifficación!$F$8</f>
        <v>7.333333333333333</v>
      </c>
      <c r="R76" s="51">
        <f>(R73+R74+R75)/Clasifficación!$F$8</f>
        <v>7.333333333333333</v>
      </c>
      <c r="S76" s="51">
        <f>(S73+S74+S75)/Clasifficación!$F$8</f>
        <v>6.666666666666667</v>
      </c>
      <c r="T76" s="51">
        <f>(T73+T74+T75)/Clasifficación!$F$8</f>
        <v>6</v>
      </c>
      <c r="U76" s="60">
        <f>U73+U74+U75</f>
        <v>1194</v>
      </c>
      <c r="V76" s="150"/>
    </row>
    <row r="77" spans="1:22" ht="14.25" customHeight="1" x14ac:dyDescent="0.2">
      <c r="A77" s="138">
        <f>Clasifficación!A24</f>
        <v>9</v>
      </c>
      <c r="B77" s="141" t="str">
        <f>Clasifficación!B24</f>
        <v>Antonio Díaz Perez</v>
      </c>
      <c r="C77" s="142"/>
      <c r="D77" s="64">
        <v>3</v>
      </c>
      <c r="E77" s="65">
        <v>7</v>
      </c>
      <c r="F77" s="65">
        <v>3</v>
      </c>
      <c r="G77" s="65">
        <v>6</v>
      </c>
      <c r="H77" s="65">
        <v>3</v>
      </c>
      <c r="I77" s="65">
        <v>6</v>
      </c>
      <c r="J77" s="65">
        <v>5</v>
      </c>
      <c r="K77" s="65">
        <v>2</v>
      </c>
      <c r="L77" s="65">
        <v>6</v>
      </c>
      <c r="M77" s="65">
        <v>5</v>
      </c>
      <c r="N77" s="65">
        <v>4</v>
      </c>
      <c r="O77" s="65">
        <v>7</v>
      </c>
      <c r="P77" s="65">
        <v>4</v>
      </c>
      <c r="Q77" s="65">
        <v>5</v>
      </c>
      <c r="R77" s="65">
        <v>7</v>
      </c>
      <c r="S77" s="65">
        <v>5</v>
      </c>
      <c r="T77" s="65">
        <v>2</v>
      </c>
      <c r="U77" s="35">
        <f>D77*D$10+E77*E$10+F77*F$10+G77*G$10+H77*H$10+I77*I$10+J77*J$10+K77*K$10+L77*L$10+M77*M$10+N77*N$10+O77*$O$10+P77*$P$10+Q77*$Q$10+R77*$R$10+S77*$S$10+T77*$T$10</f>
        <v>269</v>
      </c>
      <c r="V77" s="145">
        <f>U80*1000/(MAX(U$16,U$24,U$32,U$40,U$48,U$56,U$64,U$72,U$80,U$88,U160))</f>
        <v>658.06451612903231</v>
      </c>
    </row>
    <row r="78" spans="1:22" ht="12.75" customHeight="1" x14ac:dyDescent="0.2">
      <c r="A78" s="139"/>
      <c r="B78" s="143"/>
      <c r="C78" s="144"/>
      <c r="D78" s="66">
        <v>3</v>
      </c>
      <c r="E78" s="67">
        <v>6</v>
      </c>
      <c r="F78" s="67">
        <v>4</v>
      </c>
      <c r="G78" s="67">
        <v>6</v>
      </c>
      <c r="H78" s="67">
        <v>3</v>
      </c>
      <c r="I78" s="67">
        <v>6</v>
      </c>
      <c r="J78" s="67">
        <v>6</v>
      </c>
      <c r="K78" s="67">
        <v>2</v>
      </c>
      <c r="L78" s="67">
        <v>5</v>
      </c>
      <c r="M78" s="67">
        <v>6</v>
      </c>
      <c r="N78" s="67">
        <v>3</v>
      </c>
      <c r="O78" s="67">
        <v>8</v>
      </c>
      <c r="P78" s="67">
        <v>5</v>
      </c>
      <c r="Q78" s="67">
        <v>4</v>
      </c>
      <c r="R78" s="67">
        <v>5</v>
      </c>
      <c r="S78" s="67">
        <v>6</v>
      </c>
      <c r="T78" s="67">
        <v>3</v>
      </c>
      <c r="U78" s="36">
        <f>D78*D$10+E78*E$10+F78*F$10+G78*G$10+H78*H$10+I78*I$10+J78*J$10+K78*K$10+L78*L$10+M78*M$10+N78*N$10+O78*$O$10+P78*$P$10+Q78*$Q$10+R78*$R$10+S78*$S$10+T78*$T$10</f>
        <v>271</v>
      </c>
      <c r="V78" s="146"/>
    </row>
    <row r="79" spans="1:22" ht="12.75" customHeight="1" x14ac:dyDescent="0.2">
      <c r="A79" s="139"/>
      <c r="B79" s="143"/>
      <c r="C79" s="144"/>
      <c r="D79" s="66">
        <v>3</v>
      </c>
      <c r="E79" s="67">
        <v>5</v>
      </c>
      <c r="F79" s="67">
        <v>4</v>
      </c>
      <c r="G79" s="67">
        <v>6</v>
      </c>
      <c r="H79" s="67">
        <v>3</v>
      </c>
      <c r="I79" s="67">
        <v>5</v>
      </c>
      <c r="J79" s="67">
        <v>6</v>
      </c>
      <c r="K79" s="67">
        <v>3</v>
      </c>
      <c r="L79" s="67">
        <v>4</v>
      </c>
      <c r="M79" s="67">
        <v>6</v>
      </c>
      <c r="N79" s="67">
        <v>4</v>
      </c>
      <c r="O79" s="67">
        <v>6</v>
      </c>
      <c r="P79" s="67">
        <v>4</v>
      </c>
      <c r="Q79" s="67">
        <v>4</v>
      </c>
      <c r="R79" s="67">
        <v>6</v>
      </c>
      <c r="S79" s="67">
        <v>6</v>
      </c>
      <c r="T79" s="67">
        <v>5</v>
      </c>
      <c r="U79" s="36">
        <f>D79*D$10+E79*E$10+F79*F$10+G79*G$10+H79*H$10+I79*I$10+J79*J$10+K79*K$10+L79*L$10+M79*M$10+N79*N$10+O79*$O$10+P79*$P$10+Q79*$Q$10+R79*$R$10+S79*$S$10+T79*$T$10</f>
        <v>276</v>
      </c>
      <c r="V79" s="146"/>
    </row>
    <row r="80" spans="1:22" ht="15" customHeight="1" thickBot="1" x14ac:dyDescent="0.3">
      <c r="A80" s="139"/>
      <c r="B80" s="143"/>
      <c r="C80" s="144"/>
      <c r="D80" s="49">
        <f>(D77+D78+D79)/Clasifficación!$F$8</f>
        <v>3</v>
      </c>
      <c r="E80" s="51">
        <f>(E77+E78+E79)/Clasifficación!$F$8</f>
        <v>6</v>
      </c>
      <c r="F80" s="51">
        <f>(F77+F78+F79)/Clasifficación!$F$8</f>
        <v>3.6666666666666665</v>
      </c>
      <c r="G80" s="51">
        <f>(G77+G78+G79)/Clasifficación!$F$8</f>
        <v>6</v>
      </c>
      <c r="H80" s="51">
        <f>(H77+H78+H79)/Clasifficación!$F$8</f>
        <v>3</v>
      </c>
      <c r="I80" s="51">
        <f>(I77+I78+I79)/Clasifficación!$F$8</f>
        <v>5.666666666666667</v>
      </c>
      <c r="J80" s="51">
        <f>(J77+J78+J79)/Clasifficación!$F$8</f>
        <v>5.666666666666667</v>
      </c>
      <c r="K80" s="51">
        <f>(K77+K78+K79)/Clasifficación!$F$8</f>
        <v>2.3333333333333335</v>
      </c>
      <c r="L80" s="51">
        <f>(L77+L78+L79)/Clasifficación!$F$8</f>
        <v>5</v>
      </c>
      <c r="M80" s="51">
        <f>(M77+M78+M79)/Clasifficación!$F$8</f>
        <v>5.666666666666667</v>
      </c>
      <c r="N80" s="51">
        <f>(N77+N78+N79)/Clasifficación!$F$8</f>
        <v>3.6666666666666665</v>
      </c>
      <c r="O80" s="51">
        <f>(O77+O78+O79)/Clasifficación!$F$8</f>
        <v>7</v>
      </c>
      <c r="P80" s="51">
        <f>(P77+P78+P79)/Clasifficación!$F$8</f>
        <v>4.333333333333333</v>
      </c>
      <c r="Q80" s="51">
        <f>(Q77+Q78+Q79)/Clasifficación!$F$8</f>
        <v>4.333333333333333</v>
      </c>
      <c r="R80" s="51">
        <f>(R77+R78+R79)/Clasifficación!$F$8</f>
        <v>6</v>
      </c>
      <c r="S80" s="51">
        <f>(S77+S78+S79)/Clasifficación!$F$8</f>
        <v>5.666666666666667</v>
      </c>
      <c r="T80" s="51">
        <f>(T77+T78+T79)/Clasifficación!$F$8</f>
        <v>3.3333333333333335</v>
      </c>
      <c r="U80" s="60">
        <f>U77+U78+U79</f>
        <v>816</v>
      </c>
      <c r="V80" s="147"/>
    </row>
    <row r="81" spans="1:22" ht="14.25" customHeight="1" x14ac:dyDescent="0.2">
      <c r="A81" s="139"/>
      <c r="B81" s="143"/>
      <c r="C81" s="144"/>
      <c r="D81" s="11">
        <v>3</v>
      </c>
      <c r="E81" s="12">
        <v>6</v>
      </c>
      <c r="F81" s="12">
        <v>4</v>
      </c>
      <c r="G81" s="12">
        <v>6</v>
      </c>
      <c r="H81" s="12">
        <v>3</v>
      </c>
      <c r="I81" s="12">
        <v>6</v>
      </c>
      <c r="J81" s="12">
        <v>6</v>
      </c>
      <c r="K81" s="12">
        <v>2</v>
      </c>
      <c r="L81" s="12">
        <v>5</v>
      </c>
      <c r="M81" s="12">
        <v>6</v>
      </c>
      <c r="N81" s="12">
        <v>3</v>
      </c>
      <c r="O81" s="12">
        <v>8</v>
      </c>
      <c r="P81" s="12">
        <v>5</v>
      </c>
      <c r="Q81" s="12">
        <v>4</v>
      </c>
      <c r="R81" s="12">
        <v>5</v>
      </c>
      <c r="S81" s="12">
        <v>6</v>
      </c>
      <c r="T81" s="12">
        <v>3</v>
      </c>
      <c r="U81" s="35">
        <f>D81*D$10+E81*E$10+F81*F$10+G81*G$10+H81*H$10+I81*I$10+J81*J$10+K81*K$10+L81*L$10+M81*M$10+N81*N$10+O81*$O$10+P81*$P$10+Q81*$Q$10+R81*$R$10+S81*$S$10+T81*$T$10</f>
        <v>271</v>
      </c>
      <c r="V81" s="148">
        <f>U84*1000/(MAX(U$20,U$28,U$36,U$44,U$52,U$60,U$68,U$76,U$84,U$92,U$100))</f>
        <v>552.07574654042241</v>
      </c>
    </row>
    <row r="82" spans="1:22" ht="12.75" customHeight="1" thickBot="1" x14ac:dyDescent="0.25">
      <c r="A82" s="139"/>
      <c r="B82" s="143"/>
      <c r="C82" s="144"/>
      <c r="D82" s="14">
        <v>4</v>
      </c>
      <c r="E82" s="15">
        <v>4</v>
      </c>
      <c r="F82" s="15">
        <v>4</v>
      </c>
      <c r="G82" s="15">
        <v>4</v>
      </c>
      <c r="H82" s="15">
        <v>4</v>
      </c>
      <c r="I82" s="15">
        <v>5</v>
      </c>
      <c r="J82" s="15">
        <v>6</v>
      </c>
      <c r="K82" s="15">
        <v>0</v>
      </c>
      <c r="L82" s="15">
        <v>5</v>
      </c>
      <c r="M82" s="15">
        <v>4</v>
      </c>
      <c r="N82" s="15">
        <v>4</v>
      </c>
      <c r="O82" s="15">
        <v>6</v>
      </c>
      <c r="P82" s="15">
        <v>5</v>
      </c>
      <c r="Q82" s="15">
        <v>5</v>
      </c>
      <c r="R82" s="15">
        <v>4</v>
      </c>
      <c r="S82" s="15">
        <v>3</v>
      </c>
      <c r="T82" s="15">
        <v>3</v>
      </c>
      <c r="U82" s="36">
        <f>D82*D$10+E82*E$10+F82*F$10+G82*G$10+H82*H$10+I82*I$10+J82*J$10+K82*K$10+L82*L$10+M82*M$10+N82*N$10+O82*$O$10+P82*$P$10+Q82*$Q$10+R82*$R$10+S82*$S$10+T82*$T$10</f>
        <v>243</v>
      </c>
      <c r="V82" s="149"/>
    </row>
    <row r="83" spans="1:22" ht="12.75" customHeight="1" thickBot="1" x14ac:dyDescent="0.25">
      <c r="A83" s="139"/>
      <c r="B83" s="61" t="s">
        <v>72</v>
      </c>
      <c r="C83" s="61" t="s">
        <v>73</v>
      </c>
      <c r="D83" s="14">
        <v>4</v>
      </c>
      <c r="E83" s="15">
        <v>4</v>
      </c>
      <c r="F83" s="15">
        <v>3</v>
      </c>
      <c r="G83" s="15">
        <v>4</v>
      </c>
      <c r="H83" s="15">
        <v>4</v>
      </c>
      <c r="I83" s="15">
        <v>5</v>
      </c>
      <c r="J83" s="15">
        <v>5</v>
      </c>
      <c r="K83" s="15">
        <v>0</v>
      </c>
      <c r="L83" s="15">
        <v>4</v>
      </c>
      <c r="M83" s="15">
        <v>5</v>
      </c>
      <c r="N83" s="15">
        <v>4</v>
      </c>
      <c r="O83" s="15">
        <v>6</v>
      </c>
      <c r="P83" s="15">
        <v>5</v>
      </c>
      <c r="Q83" s="15">
        <v>5</v>
      </c>
      <c r="R83" s="15">
        <v>5</v>
      </c>
      <c r="S83" s="15">
        <v>4</v>
      </c>
      <c r="T83" s="15">
        <v>4</v>
      </c>
      <c r="U83" s="36">
        <f>D83*D$10+E83*E$10+F83*F$10+G83*G$10+H83*H$10+I83*I$10+J83*J$10+K83*K$10+L83*L$10+M83*M$10+N83*N$10+O83*$O$10+P83*$P$10+Q83*$Q$10+R83*$R$10+S83*$S$10+T83*$T$10</f>
        <v>244</v>
      </c>
      <c r="V83" s="149"/>
    </row>
    <row r="84" spans="1:22" ht="15" customHeight="1" thickBot="1" x14ac:dyDescent="0.3">
      <c r="A84" s="140"/>
      <c r="B84" s="16">
        <f>V77</f>
        <v>658.06451612903231</v>
      </c>
      <c r="C84" s="45">
        <f>V81</f>
        <v>552.07574654042241</v>
      </c>
      <c r="D84" s="49">
        <f>(D81+D82+D83)/Clasifficación!$F$8</f>
        <v>3.6666666666666665</v>
      </c>
      <c r="E84" s="51">
        <f>(E81+E82+E83)/Clasifficación!$F$8</f>
        <v>4.666666666666667</v>
      </c>
      <c r="F84" s="51">
        <f>(F81+F82+F83)/Clasifficación!$F$8</f>
        <v>3.6666666666666665</v>
      </c>
      <c r="G84" s="51">
        <f>(G81+G82+G83)/Clasifficación!$F$8</f>
        <v>4.666666666666667</v>
      </c>
      <c r="H84" s="51">
        <f>(H81+H82+H83)/Clasifficación!$F$8</f>
        <v>3.6666666666666665</v>
      </c>
      <c r="I84" s="51">
        <f>(I81+I82+I83)/Clasifficación!$F$8</f>
        <v>5.333333333333333</v>
      </c>
      <c r="J84" s="51">
        <f>(J81+J82+J83)/Clasifficación!$F$8</f>
        <v>5.666666666666667</v>
      </c>
      <c r="K84" s="51">
        <f>(K81+K82+K83)/Clasifficación!$F$8</f>
        <v>0.66666666666666663</v>
      </c>
      <c r="L84" s="51">
        <f>(L81+L82+L83)/Clasifficación!$F$8</f>
        <v>4.666666666666667</v>
      </c>
      <c r="M84" s="51">
        <f>(M81+M82+M83)/Clasifficación!$F$8</f>
        <v>5</v>
      </c>
      <c r="N84" s="51">
        <f>(N81+N82+N83)/Clasifficación!$F$8</f>
        <v>3.6666666666666665</v>
      </c>
      <c r="O84" s="51">
        <f>(O81+O82+O83)/Clasifficación!$F$8</f>
        <v>6.666666666666667</v>
      </c>
      <c r="P84" s="51">
        <f>(P81+P82+P83)/Clasifficación!$F$8</f>
        <v>5</v>
      </c>
      <c r="Q84" s="51">
        <f>(Q81+Q82+Q83)/Clasifficación!$F$8</f>
        <v>4.666666666666667</v>
      </c>
      <c r="R84" s="51">
        <f>(R81+R82+R83)/Clasifficación!$F$8</f>
        <v>4.666666666666667</v>
      </c>
      <c r="S84" s="51">
        <f>(S81+S82+S83)/Clasifficación!$F$8</f>
        <v>4.333333333333333</v>
      </c>
      <c r="T84" s="51">
        <f>(T81+T82+T83)/Clasifficación!$F$8</f>
        <v>3.3333333333333335</v>
      </c>
      <c r="U84" s="60">
        <f>U81+U82+U83</f>
        <v>758</v>
      </c>
      <c r="V84" s="150"/>
    </row>
    <row r="85" spans="1:22" ht="14.25" customHeight="1" x14ac:dyDescent="0.2">
      <c r="A85" s="138">
        <f>Clasifficación!A25</f>
        <v>10</v>
      </c>
      <c r="B85" s="141" t="str">
        <f>Clasifficación!B25</f>
        <v>Gonzalo Diez</v>
      </c>
      <c r="C85" s="142"/>
      <c r="D85" s="64">
        <v>4</v>
      </c>
      <c r="E85" s="65">
        <v>5</v>
      </c>
      <c r="F85" s="65">
        <v>6</v>
      </c>
      <c r="G85" s="65">
        <v>6</v>
      </c>
      <c r="H85" s="65">
        <v>4</v>
      </c>
      <c r="I85" s="65">
        <v>4</v>
      </c>
      <c r="J85" s="65">
        <v>5</v>
      </c>
      <c r="K85" s="65">
        <v>3</v>
      </c>
      <c r="L85" s="65">
        <v>3</v>
      </c>
      <c r="M85" s="65">
        <v>5</v>
      </c>
      <c r="N85" s="65">
        <v>6</v>
      </c>
      <c r="O85" s="65">
        <v>6</v>
      </c>
      <c r="P85" s="65">
        <v>3</v>
      </c>
      <c r="Q85" s="65">
        <v>5</v>
      </c>
      <c r="R85" s="65">
        <v>4</v>
      </c>
      <c r="S85" s="65">
        <v>4</v>
      </c>
      <c r="T85" s="65">
        <v>5</v>
      </c>
      <c r="U85" s="35">
        <f>D85*D$10+E85*E$10+F85*F$10+G85*G$10+H85*H$10+I85*I$10+J85*J$10+K85*K$10+L85*L$10+M85*M$10+N85*N$10+O85*$O$10+P85*$P$10+Q85*$Q$10+R85*$R$10+S85*$S$10+T85*$T$10</f>
        <v>271</v>
      </c>
      <c r="V85" s="145">
        <f>U88*1000/(MAX(U$16,U$24,U$32,U$40,U$48,U$56,U$64,U$72,U$80,U$88,U168))</f>
        <v>683.87096774193549</v>
      </c>
    </row>
    <row r="86" spans="1:22" ht="12.75" customHeight="1" x14ac:dyDescent="0.2">
      <c r="A86" s="139"/>
      <c r="B86" s="143"/>
      <c r="C86" s="144"/>
      <c r="D86" s="66">
        <v>6</v>
      </c>
      <c r="E86" s="67">
        <v>5</v>
      </c>
      <c r="F86" s="67">
        <v>7</v>
      </c>
      <c r="G86" s="67">
        <v>5</v>
      </c>
      <c r="H86" s="67">
        <v>0</v>
      </c>
      <c r="I86" s="67">
        <v>5</v>
      </c>
      <c r="J86" s="67">
        <v>4</v>
      </c>
      <c r="K86" s="67">
        <v>5</v>
      </c>
      <c r="L86" s="67">
        <v>7</v>
      </c>
      <c r="M86" s="67">
        <v>6</v>
      </c>
      <c r="N86" s="67">
        <v>7</v>
      </c>
      <c r="O86" s="67">
        <v>8</v>
      </c>
      <c r="P86" s="67">
        <v>3</v>
      </c>
      <c r="Q86" s="67">
        <v>4</v>
      </c>
      <c r="R86" s="67">
        <v>7</v>
      </c>
      <c r="S86" s="67">
        <v>5</v>
      </c>
      <c r="T86" s="67">
        <v>3</v>
      </c>
      <c r="U86" s="36">
        <f>D86*D$10+E86*E$10+F86*F$10+G86*G$10+H86*H$10+I86*I$10+J86*J$10+K86*K$10+L86*L$10+M86*M$10+N86*N$10+O86*$O$10+P86*$P$10+Q86*$Q$10+R86*$R$10+S86*$S$10+T86*$T$10</f>
        <v>297</v>
      </c>
      <c r="V86" s="146"/>
    </row>
    <row r="87" spans="1:22" ht="12.75" customHeight="1" x14ac:dyDescent="0.2">
      <c r="A87" s="139"/>
      <c r="B87" s="143"/>
      <c r="C87" s="144"/>
      <c r="D87" s="66">
        <v>3</v>
      </c>
      <c r="E87" s="67">
        <v>5</v>
      </c>
      <c r="F87" s="67">
        <v>5</v>
      </c>
      <c r="G87" s="67">
        <v>6</v>
      </c>
      <c r="H87" s="67">
        <v>4</v>
      </c>
      <c r="I87" s="67">
        <v>4</v>
      </c>
      <c r="J87" s="67">
        <v>5</v>
      </c>
      <c r="K87" s="67">
        <v>4</v>
      </c>
      <c r="L87" s="67">
        <v>5</v>
      </c>
      <c r="M87" s="67">
        <v>6</v>
      </c>
      <c r="N87" s="67">
        <v>5</v>
      </c>
      <c r="O87" s="67">
        <v>7</v>
      </c>
      <c r="P87" s="67">
        <v>4</v>
      </c>
      <c r="Q87" s="67">
        <v>5</v>
      </c>
      <c r="R87" s="67">
        <v>4</v>
      </c>
      <c r="S87" s="67">
        <v>4</v>
      </c>
      <c r="T87" s="67">
        <v>5</v>
      </c>
      <c r="U87" s="36">
        <f>D87*D$10+E87*E$10+F87*F$10+G87*G$10+H87*H$10+I87*I$10+J87*J$10+K87*K$10+L87*L$10+M87*M$10+N87*N$10+O87*$O$10+P87*$P$10+Q87*$Q$10+R87*$R$10+S87*$S$10+T87*$T$10</f>
        <v>280</v>
      </c>
      <c r="V87" s="146"/>
    </row>
    <row r="88" spans="1:22" ht="15" customHeight="1" thickBot="1" x14ac:dyDescent="0.3">
      <c r="A88" s="139"/>
      <c r="B88" s="143"/>
      <c r="C88" s="144"/>
      <c r="D88" s="49">
        <f>(D85+D86+D87)/Clasifficación!$F$8</f>
        <v>4.333333333333333</v>
      </c>
      <c r="E88" s="51">
        <f>(E85+E86+E87)/Clasifficación!$F$8</f>
        <v>5</v>
      </c>
      <c r="F88" s="51">
        <f>(F85+F86+F87)/Clasifficación!$F$8</f>
        <v>6</v>
      </c>
      <c r="G88" s="51">
        <f>(G85+G86+G87)/Clasifficación!$F$8</f>
        <v>5.666666666666667</v>
      </c>
      <c r="H88" s="51">
        <f>(H85+H86+H87)/Clasifficación!$F$8</f>
        <v>2.6666666666666665</v>
      </c>
      <c r="I88" s="51">
        <f>(I85+I86+I87)/Clasifficación!$F$8</f>
        <v>4.333333333333333</v>
      </c>
      <c r="J88" s="51">
        <f>(J85+J86+J87)/Clasifficación!$F$8</f>
        <v>4.666666666666667</v>
      </c>
      <c r="K88" s="51">
        <f>(K85+K86+K87)/Clasifficación!$F$8</f>
        <v>4</v>
      </c>
      <c r="L88" s="51">
        <f>(L85+L86+L87)/Clasifficación!$F$8</f>
        <v>5</v>
      </c>
      <c r="M88" s="51">
        <f>(M85+M86+M87)/Clasifficación!$F$8</f>
        <v>5.666666666666667</v>
      </c>
      <c r="N88" s="51">
        <f>(N85+N86+N87)/Clasifficación!$F$8</f>
        <v>6</v>
      </c>
      <c r="O88" s="51">
        <f>(O85+O86+O87)/Clasifficación!$F$8</f>
        <v>7</v>
      </c>
      <c r="P88" s="51">
        <f>(P85+P86+P87)/Clasifficación!$F$8</f>
        <v>3.3333333333333335</v>
      </c>
      <c r="Q88" s="51">
        <f>(Q85+Q86+Q87)/Clasifficación!$F$8</f>
        <v>4.666666666666667</v>
      </c>
      <c r="R88" s="51">
        <f>(R85+R86+R87)/Clasifficación!$F$8</f>
        <v>5</v>
      </c>
      <c r="S88" s="51">
        <f>(S85+S86+S87)/Clasifficación!$F$8</f>
        <v>4.333333333333333</v>
      </c>
      <c r="T88" s="51">
        <f>(T85+T86+T87)/Clasifficación!$F$8</f>
        <v>4.333333333333333</v>
      </c>
      <c r="U88" s="60">
        <f>U85+U86+U87</f>
        <v>848</v>
      </c>
      <c r="V88" s="147"/>
    </row>
    <row r="89" spans="1:22" ht="14.25" customHeight="1" x14ac:dyDescent="0.2">
      <c r="A89" s="139"/>
      <c r="B89" s="143"/>
      <c r="C89" s="144"/>
      <c r="D89" s="11">
        <v>4</v>
      </c>
      <c r="E89" s="12">
        <v>5</v>
      </c>
      <c r="F89" s="12">
        <v>8</v>
      </c>
      <c r="G89" s="12">
        <v>6</v>
      </c>
      <c r="H89" s="12">
        <v>3</v>
      </c>
      <c r="I89" s="12">
        <v>7</v>
      </c>
      <c r="J89" s="12">
        <v>5</v>
      </c>
      <c r="K89" s="12">
        <v>5</v>
      </c>
      <c r="L89" s="12">
        <v>6</v>
      </c>
      <c r="M89" s="12">
        <v>3</v>
      </c>
      <c r="N89" s="12">
        <v>3</v>
      </c>
      <c r="O89" s="12">
        <v>3</v>
      </c>
      <c r="P89" s="12">
        <v>5</v>
      </c>
      <c r="Q89" s="12">
        <v>0</v>
      </c>
      <c r="R89" s="12">
        <v>4</v>
      </c>
      <c r="S89" s="12">
        <v>5</v>
      </c>
      <c r="T89" s="12">
        <v>5</v>
      </c>
      <c r="U89" s="35">
        <f>D89*D$10+E89*E$10+F89*F$10+G89*G$10+H89*H$10+I89*I$10+J89*J$10+K89*K$10+L89*L$10+M89*M$10+N89*N$10+O89*$O$10+P89*$P$10+Q89*$Q$10+R89*$R$10+S89*$S$10+T89*$T$10</f>
        <v>275</v>
      </c>
      <c r="V89" s="148">
        <f>U92*1000/(MAX(U$20,U$28,U$36,U$44,U$52,U$60,U$68,U$76,U$84,U$92,U$100))</f>
        <v>603.78732702112165</v>
      </c>
    </row>
    <row r="90" spans="1:22" ht="12.75" customHeight="1" thickBot="1" x14ac:dyDescent="0.25">
      <c r="A90" s="139"/>
      <c r="B90" s="143"/>
      <c r="C90" s="144"/>
      <c r="D90" s="14">
        <v>4</v>
      </c>
      <c r="E90" s="15">
        <v>7</v>
      </c>
      <c r="F90" s="15">
        <v>7</v>
      </c>
      <c r="G90" s="15">
        <v>6</v>
      </c>
      <c r="H90" s="15">
        <v>4</v>
      </c>
      <c r="I90" s="15">
        <v>7</v>
      </c>
      <c r="J90" s="15">
        <v>4</v>
      </c>
      <c r="K90" s="15">
        <v>5</v>
      </c>
      <c r="L90" s="15">
        <v>6</v>
      </c>
      <c r="M90" s="15">
        <v>4</v>
      </c>
      <c r="N90" s="15">
        <v>2</v>
      </c>
      <c r="O90" s="15">
        <v>2</v>
      </c>
      <c r="P90" s="15">
        <v>5</v>
      </c>
      <c r="Q90" s="15">
        <v>0</v>
      </c>
      <c r="R90" s="15">
        <v>6</v>
      </c>
      <c r="S90" s="15">
        <v>6</v>
      </c>
      <c r="T90" s="15">
        <v>5</v>
      </c>
      <c r="U90" s="36">
        <f>D90*D$10+E90*E$10+F90*F$10+G90*G$10+H90*H$10+I90*I$10+J90*J$10+K90*K$10+L90*L$10+M90*M$10+N90*N$10+O90*$O$10+P90*$P$10+Q90*$Q$10+R90*$R$10+S90*$S$10+T90*$T$10</f>
        <v>284</v>
      </c>
      <c r="V90" s="149"/>
    </row>
    <row r="91" spans="1:22" ht="12.75" customHeight="1" thickBot="1" x14ac:dyDescent="0.25">
      <c r="A91" s="139"/>
      <c r="B91" s="61" t="s">
        <v>72</v>
      </c>
      <c r="C91" s="61" t="s">
        <v>73</v>
      </c>
      <c r="D91" s="14">
        <v>4</v>
      </c>
      <c r="E91" s="15">
        <v>5</v>
      </c>
      <c r="F91" s="15">
        <v>7</v>
      </c>
      <c r="G91" s="15">
        <v>6</v>
      </c>
      <c r="H91" s="15">
        <v>4</v>
      </c>
      <c r="I91" s="15">
        <v>4</v>
      </c>
      <c r="J91" s="15">
        <v>4</v>
      </c>
      <c r="K91" s="15">
        <v>3</v>
      </c>
      <c r="L91" s="15">
        <v>3</v>
      </c>
      <c r="M91" s="15">
        <v>5</v>
      </c>
      <c r="N91" s="15">
        <v>6</v>
      </c>
      <c r="O91" s="15">
        <v>6</v>
      </c>
      <c r="P91" s="15">
        <v>3</v>
      </c>
      <c r="Q91" s="15">
        <v>5</v>
      </c>
      <c r="R91" s="15">
        <v>4</v>
      </c>
      <c r="S91" s="15">
        <v>4</v>
      </c>
      <c r="T91" s="15">
        <v>5</v>
      </c>
      <c r="U91" s="36">
        <f>D91*D$10+E91*E$10+F91*F$10+G91*G$10+H91*H$10+I91*I$10+J91*J$10+K91*K$10+L91*L$10+M91*M$10+N91*N$10+O91*$O$10+P91*$P$10+Q91*$Q$10+R91*$R$10+S91*$S$10+T91*$T$10</f>
        <v>270</v>
      </c>
      <c r="V91" s="149"/>
    </row>
    <row r="92" spans="1:22" ht="15" customHeight="1" thickBot="1" x14ac:dyDescent="0.3">
      <c r="A92" s="140"/>
      <c r="B92" s="16">
        <f>V85</f>
        <v>683.87096774193549</v>
      </c>
      <c r="C92" s="45">
        <f>V89</f>
        <v>603.78732702112165</v>
      </c>
      <c r="D92" s="49">
        <f>(D89+D90+D91)/Clasifficación!$F$8</f>
        <v>4</v>
      </c>
      <c r="E92" s="51">
        <f>(E89+E90+E91)/Clasifficación!$F$8</f>
        <v>5.666666666666667</v>
      </c>
      <c r="F92" s="51">
        <f>(F89+F90+F91)/Clasifficación!$F$8</f>
        <v>7.333333333333333</v>
      </c>
      <c r="G92" s="51">
        <f>(G89+G90+G91)/Clasifficación!$F$8</f>
        <v>6</v>
      </c>
      <c r="H92" s="51">
        <f>(H89+H90+H91)/Clasifficación!$F$8</f>
        <v>3.6666666666666665</v>
      </c>
      <c r="I92" s="51">
        <f>(I89+I90+I91)/Clasifficación!$F$8</f>
        <v>6</v>
      </c>
      <c r="J92" s="51">
        <f>(J89+J90+J91)/Clasifficación!$F$8</f>
        <v>4.333333333333333</v>
      </c>
      <c r="K92" s="51">
        <f>(K89+K90+K91)/Clasifficación!$F$8</f>
        <v>4.333333333333333</v>
      </c>
      <c r="L92" s="51">
        <f>(L89+L90+L91)/Clasifficación!$F$8</f>
        <v>5</v>
      </c>
      <c r="M92" s="51">
        <f>(M89+M90+M91)/Clasifficación!$F$8</f>
        <v>4</v>
      </c>
      <c r="N92" s="51">
        <f>(N89+N90+N91)/Clasifficación!$F$8</f>
        <v>3.6666666666666665</v>
      </c>
      <c r="O92" s="51">
        <f>(O89+O90+O91)/Clasifficación!$F$8</f>
        <v>3.6666666666666665</v>
      </c>
      <c r="P92" s="51">
        <f>(P89+P90+P91)/Clasifficación!$F$8</f>
        <v>4.333333333333333</v>
      </c>
      <c r="Q92" s="51">
        <f>(Q89+Q90+Q91)/Clasifficación!$F$8</f>
        <v>1.6666666666666667</v>
      </c>
      <c r="R92" s="51">
        <f>(R89+R90+R91)/Clasifficación!$F$8</f>
        <v>4.666666666666667</v>
      </c>
      <c r="S92" s="51">
        <f>(S89+S90+S91)/Clasifficación!$F$8</f>
        <v>5</v>
      </c>
      <c r="T92" s="51">
        <f>(T89+T90+T91)/Clasifficación!$F$8</f>
        <v>5</v>
      </c>
      <c r="U92" s="60">
        <f>U89+U90+U91</f>
        <v>829</v>
      </c>
      <c r="V92" s="150"/>
    </row>
    <row r="93" spans="1:22" ht="14.25" customHeight="1" x14ac:dyDescent="0.2">
      <c r="A93" s="138">
        <f>Clasifficación!A26</f>
        <v>12</v>
      </c>
      <c r="B93" s="141" t="str">
        <f>Clasifficación!B26</f>
        <v>Miguel Morales</v>
      </c>
      <c r="C93" s="142"/>
      <c r="D93" s="64">
        <v>3</v>
      </c>
      <c r="E93" s="65">
        <v>0</v>
      </c>
      <c r="F93" s="65">
        <v>8</v>
      </c>
      <c r="G93" s="65">
        <v>6</v>
      </c>
      <c r="H93" s="65">
        <v>0</v>
      </c>
      <c r="I93" s="65">
        <v>0</v>
      </c>
      <c r="J93" s="65">
        <v>3</v>
      </c>
      <c r="K93" s="65">
        <v>4</v>
      </c>
      <c r="L93" s="65">
        <v>8</v>
      </c>
      <c r="M93" s="65">
        <v>4</v>
      </c>
      <c r="N93" s="65">
        <v>3</v>
      </c>
      <c r="O93" s="65">
        <v>6</v>
      </c>
      <c r="P93" s="65">
        <v>3</v>
      </c>
      <c r="Q93" s="65">
        <v>2</v>
      </c>
      <c r="R93" s="65">
        <v>8</v>
      </c>
      <c r="S93" s="65">
        <v>3</v>
      </c>
      <c r="T93" s="65">
        <v>6</v>
      </c>
      <c r="U93" s="35">
        <f>D93*D$10+E93*E$10+F93*F$10+G93*G$10+H93*H$10+I93*I$10+J93*J$10+K93*K$10+L93*L$10+M93*M$10+N93*N$10+O93*$O$10+P93*$P$10+Q93*$Q$10+R93*$R$10+S93*$S$10+T93*$T$10</f>
        <v>241</v>
      </c>
      <c r="V93" s="145">
        <f>U96*1000/(MAX(U$16,U$24,U$32,U$40,U$48,U$56,U$64,U$72,U$80,U$88,U176))</f>
        <v>530.64516129032256</v>
      </c>
    </row>
    <row r="94" spans="1:22" ht="12.75" customHeight="1" x14ac:dyDescent="0.2">
      <c r="A94" s="139"/>
      <c r="B94" s="143"/>
      <c r="C94" s="144"/>
      <c r="D94" s="66">
        <v>3</v>
      </c>
      <c r="E94" s="67">
        <v>0</v>
      </c>
      <c r="F94" s="67">
        <v>6</v>
      </c>
      <c r="G94" s="67">
        <v>6</v>
      </c>
      <c r="H94" s="67">
        <v>0</v>
      </c>
      <c r="I94" s="67">
        <v>0</v>
      </c>
      <c r="J94" s="67">
        <v>4</v>
      </c>
      <c r="K94" s="67">
        <v>3</v>
      </c>
      <c r="L94" s="67">
        <v>6</v>
      </c>
      <c r="M94" s="67">
        <v>3</v>
      </c>
      <c r="N94" s="67">
        <v>4</v>
      </c>
      <c r="O94" s="67">
        <v>6</v>
      </c>
      <c r="P94" s="67">
        <v>2</v>
      </c>
      <c r="Q94" s="67">
        <v>3</v>
      </c>
      <c r="R94" s="67">
        <v>7</v>
      </c>
      <c r="S94" s="67">
        <v>4</v>
      </c>
      <c r="T94" s="67">
        <v>4</v>
      </c>
      <c r="U94" s="36">
        <f>D94*D$10+E94*E$10+F94*F$10+G94*G$10+H94*H$10+I94*I$10+J94*J$10+K94*K$10+L94*L$10+M94*M$10+N94*N$10+O94*$O$10+P94*$P$10+Q94*$Q$10+R94*$R$10+S94*$S$10+T94*$T$10</f>
        <v>217</v>
      </c>
      <c r="V94" s="146"/>
    </row>
    <row r="95" spans="1:22" ht="12.75" customHeight="1" x14ac:dyDescent="0.2">
      <c r="A95" s="139"/>
      <c r="B95" s="143"/>
      <c r="C95" s="144"/>
      <c r="D95" s="66">
        <v>3</v>
      </c>
      <c r="E95" s="67">
        <v>0</v>
      </c>
      <c r="F95" s="67">
        <v>6</v>
      </c>
      <c r="G95" s="67">
        <v>6</v>
      </c>
      <c r="H95" s="67">
        <v>0</v>
      </c>
      <c r="I95" s="67">
        <v>0</v>
      </c>
      <c r="J95" s="67">
        <v>5</v>
      </c>
      <c r="K95" s="67">
        <v>5</v>
      </c>
      <c r="L95" s="67">
        <v>7</v>
      </c>
      <c r="M95" s="67">
        <v>2</v>
      </c>
      <c r="N95" s="67">
        <v>3</v>
      </c>
      <c r="O95" s="67">
        <v>7</v>
      </c>
      <c r="P95" s="67">
        <v>2</v>
      </c>
      <c r="Q95" s="67">
        <v>2</v>
      </c>
      <c r="R95" s="67">
        <v>2</v>
      </c>
      <c r="S95" s="67">
        <v>4</v>
      </c>
      <c r="T95" s="67">
        <v>3</v>
      </c>
      <c r="U95" s="36">
        <f>D95*D$10+E95*E$10+F95*F$10+G95*G$10+H95*H$10+I95*I$10+J95*J$10+K95*K$10+L95*L$10+M95*M$10+N95*N$10+O95*$O$10+P95*$P$10+Q95*$Q$10+R95*$R$10+S95*$S$10+T95*$T$10</f>
        <v>200</v>
      </c>
      <c r="V95" s="146"/>
    </row>
    <row r="96" spans="1:22" ht="15" customHeight="1" thickBot="1" x14ac:dyDescent="0.3">
      <c r="A96" s="139"/>
      <c r="B96" s="143"/>
      <c r="C96" s="144"/>
      <c r="D96" s="49">
        <f>(D93+D94+D95)/Clasifficación!$F$8</f>
        <v>3</v>
      </c>
      <c r="E96" s="51">
        <f>(E93+E94+E95)/Clasifficación!$F$8</f>
        <v>0</v>
      </c>
      <c r="F96" s="51">
        <f>(F93+F94+F95)/Clasifficación!$F$8</f>
        <v>6.666666666666667</v>
      </c>
      <c r="G96" s="51">
        <f>(G93+G94+G95)/Clasifficación!$F$8</f>
        <v>6</v>
      </c>
      <c r="H96" s="51">
        <f>(H93+H94+H95)/Clasifficación!$F$8</f>
        <v>0</v>
      </c>
      <c r="I96" s="51">
        <f>(I93+I94+I95)/Clasifficación!$F$8</f>
        <v>0</v>
      </c>
      <c r="J96" s="51">
        <f>(J93+J94+J95)/Clasifficación!$F$8</f>
        <v>4</v>
      </c>
      <c r="K96" s="51">
        <f>(K93+K94+K95)/Clasifficación!$F$8</f>
        <v>4</v>
      </c>
      <c r="L96" s="51">
        <f>(L93+L94+L95)/Clasifficación!$F$8</f>
        <v>7</v>
      </c>
      <c r="M96" s="51">
        <f>(M93+M94+M95)/Clasifficación!$F$8</f>
        <v>3</v>
      </c>
      <c r="N96" s="51">
        <f>(N93+N94+N95)/Clasifficación!$F$8</f>
        <v>3.3333333333333335</v>
      </c>
      <c r="O96" s="51">
        <f>(O93+O94+O95)/Clasifficación!$F$8</f>
        <v>6.333333333333333</v>
      </c>
      <c r="P96" s="51">
        <f>(P93+P94+P95)/Clasifficación!$F$8</f>
        <v>2.3333333333333335</v>
      </c>
      <c r="Q96" s="51">
        <f>(Q93+Q94+Q95)/Clasifficación!$F$8</f>
        <v>2.3333333333333335</v>
      </c>
      <c r="R96" s="51">
        <f>(R93+R94+R95)/Clasifficación!$F$8</f>
        <v>5.666666666666667</v>
      </c>
      <c r="S96" s="51">
        <f>(S93+S94+S95)/Clasifficación!$F$8</f>
        <v>3.6666666666666665</v>
      </c>
      <c r="T96" s="51">
        <f>(T93+T94+T95)/Clasifficación!$F$8</f>
        <v>4.333333333333333</v>
      </c>
      <c r="U96" s="60">
        <f>U93+U94+U95</f>
        <v>658</v>
      </c>
      <c r="V96" s="147"/>
    </row>
    <row r="97" spans="1:22" ht="14.25" customHeight="1" x14ac:dyDescent="0.2">
      <c r="A97" s="139"/>
      <c r="B97" s="143"/>
      <c r="C97" s="144"/>
      <c r="D97" s="11">
        <v>5</v>
      </c>
      <c r="E97" s="12">
        <v>6</v>
      </c>
      <c r="F97" s="12">
        <v>6</v>
      </c>
      <c r="G97" s="12">
        <v>7</v>
      </c>
      <c r="H97" s="12">
        <v>0</v>
      </c>
      <c r="I97" s="12">
        <v>7</v>
      </c>
      <c r="J97" s="12">
        <v>5</v>
      </c>
      <c r="K97" s="12">
        <v>5</v>
      </c>
      <c r="L97" s="12">
        <v>7</v>
      </c>
      <c r="M97" s="12">
        <v>6</v>
      </c>
      <c r="N97" s="12">
        <v>4</v>
      </c>
      <c r="O97" s="12">
        <v>6</v>
      </c>
      <c r="P97" s="12">
        <v>4</v>
      </c>
      <c r="Q97" s="12">
        <v>4</v>
      </c>
      <c r="R97" s="12">
        <v>4</v>
      </c>
      <c r="S97" s="12">
        <v>4</v>
      </c>
      <c r="T97" s="12">
        <v>5</v>
      </c>
      <c r="U97" s="35">
        <f>D97*D$10+E97*E$10+F97*F$10+G97*G$10+H97*H$10+I97*I$10+J97*J$10+K97*K$10+L97*L$10+M97*M$10+N97*N$10+O97*$O$10+P97*$P$10+Q97*$Q$10+R97*$R$10+S97*$S$10+T97*$T$10</f>
        <v>289</v>
      </c>
      <c r="V97" s="148">
        <f>U100*1000/(MAX(U$20,U$28,U$36,U$44,U$52,U$60,U$68,U$76,U$84,U$92,U$100))</f>
        <v>672.97887836853602</v>
      </c>
    </row>
    <row r="98" spans="1:22" ht="12.75" customHeight="1" thickBot="1" x14ac:dyDescent="0.25">
      <c r="A98" s="139"/>
      <c r="B98" s="143"/>
      <c r="C98" s="144"/>
      <c r="D98" s="14">
        <v>4</v>
      </c>
      <c r="E98" s="15">
        <v>6</v>
      </c>
      <c r="F98" s="15">
        <v>6</v>
      </c>
      <c r="G98" s="15">
        <v>7</v>
      </c>
      <c r="H98" s="15">
        <v>1</v>
      </c>
      <c r="I98" s="15">
        <v>7</v>
      </c>
      <c r="J98" s="15">
        <v>5</v>
      </c>
      <c r="K98" s="15">
        <v>6</v>
      </c>
      <c r="L98" s="15">
        <v>7</v>
      </c>
      <c r="M98" s="15">
        <v>6</v>
      </c>
      <c r="N98" s="15">
        <v>5</v>
      </c>
      <c r="O98" s="15">
        <v>5</v>
      </c>
      <c r="P98" s="15">
        <v>4</v>
      </c>
      <c r="Q98" s="15">
        <v>4</v>
      </c>
      <c r="R98" s="15">
        <v>4</v>
      </c>
      <c r="S98" s="15">
        <v>4</v>
      </c>
      <c r="T98" s="15">
        <v>4</v>
      </c>
      <c r="U98" s="36">
        <f>D98*D$10+E98*E$10+F98*F$10+G98*G$10+H98*H$10+I98*I$10+J98*J$10+K98*K$10+L98*L$10+M98*M$10+N98*N$10+O98*$O$10+P98*$P$10+Q98*$Q$10+R98*$R$10+S98*$S$10+T98*$T$10</f>
        <v>294</v>
      </c>
      <c r="V98" s="149"/>
    </row>
    <row r="99" spans="1:22" ht="12.75" customHeight="1" thickBot="1" x14ac:dyDescent="0.25">
      <c r="A99" s="139"/>
      <c r="B99" s="61" t="s">
        <v>72</v>
      </c>
      <c r="C99" s="61" t="s">
        <v>73</v>
      </c>
      <c r="D99" s="14">
        <v>5</v>
      </c>
      <c r="E99" s="15">
        <v>8</v>
      </c>
      <c r="F99" s="15">
        <v>8</v>
      </c>
      <c r="G99" s="15">
        <v>8</v>
      </c>
      <c r="H99" s="15">
        <v>2</v>
      </c>
      <c r="I99" s="15">
        <v>6</v>
      </c>
      <c r="J99" s="15">
        <v>7</v>
      </c>
      <c r="K99" s="15">
        <v>4</v>
      </c>
      <c r="L99" s="15">
        <v>7</v>
      </c>
      <c r="M99" s="15">
        <v>5</v>
      </c>
      <c r="N99" s="15">
        <v>5</v>
      </c>
      <c r="O99" s="15">
        <v>3</v>
      </c>
      <c r="P99" s="15">
        <v>5</v>
      </c>
      <c r="Q99" s="15">
        <v>3</v>
      </c>
      <c r="R99" s="15">
        <v>7</v>
      </c>
      <c r="S99" s="15">
        <v>6</v>
      </c>
      <c r="T99" s="15">
        <v>6</v>
      </c>
      <c r="U99" s="36">
        <f>D99*D$10+E99*E$10+F99*F$10+G99*G$10+H99*H$10+I99*I$10+J99*J$10+K99*K$10+L99*L$10+M99*M$10+N99*N$10+O99*$O$10+P99*$P$10+Q99*$Q$10+R99*$R$10+S99*$S$10+T99*$T$10</f>
        <v>341</v>
      </c>
      <c r="V99" s="149"/>
    </row>
    <row r="100" spans="1:22" ht="15" customHeight="1" thickBot="1" x14ac:dyDescent="0.3">
      <c r="A100" s="140"/>
      <c r="B100" s="16">
        <f>V93</f>
        <v>530.64516129032256</v>
      </c>
      <c r="C100" s="45">
        <f>V97</f>
        <v>672.97887836853602</v>
      </c>
      <c r="D100" s="49">
        <f>(D97+D98+D99)/Clasifficación!$F$8</f>
        <v>4.666666666666667</v>
      </c>
      <c r="E100" s="51">
        <f>(E97+E98+E99)/Clasifficación!$F$8</f>
        <v>6.666666666666667</v>
      </c>
      <c r="F100" s="51">
        <f>(F97+F98+F99)/Clasifficación!$F$8</f>
        <v>6.666666666666667</v>
      </c>
      <c r="G100" s="51">
        <f>(G97+G98+G99)/Clasifficación!$F$8</f>
        <v>7.333333333333333</v>
      </c>
      <c r="H100" s="51">
        <f>(H97+H98+H99)/Clasifficación!$F$8</f>
        <v>1</v>
      </c>
      <c r="I100" s="51">
        <f>(I97+I98+I99)/Clasifficación!$F$8</f>
        <v>6.666666666666667</v>
      </c>
      <c r="J100" s="51">
        <f>(J97+J98+J99)/Clasifficación!$F$8</f>
        <v>5.666666666666667</v>
      </c>
      <c r="K100" s="51">
        <f>(K97+K98+K99)/Clasifficación!$F$8</f>
        <v>5</v>
      </c>
      <c r="L100" s="51">
        <f>(L97+L98+L99)/Clasifficación!$F$8</f>
        <v>7</v>
      </c>
      <c r="M100" s="51">
        <f>(M97+M98+M99)/Clasifficación!$F$8</f>
        <v>5.666666666666667</v>
      </c>
      <c r="N100" s="51">
        <f>(N97+N98+N99)/Clasifficación!$F$8</f>
        <v>4.666666666666667</v>
      </c>
      <c r="O100" s="51">
        <f>(O97+O98+O99)/Clasifficación!$F$8</f>
        <v>4.666666666666667</v>
      </c>
      <c r="P100" s="51">
        <f>(P97+P98+P99)/Clasifficación!$F$8</f>
        <v>4.333333333333333</v>
      </c>
      <c r="Q100" s="51">
        <f>(Q97+Q98+Q99)/Clasifficación!$F$8</f>
        <v>3.6666666666666665</v>
      </c>
      <c r="R100" s="51">
        <f>(R97+R98+R99)/Clasifficación!$F$8</f>
        <v>5</v>
      </c>
      <c r="S100" s="51">
        <f>(S97+S98+S99)/Clasifficación!$F$8</f>
        <v>4.666666666666667</v>
      </c>
      <c r="T100" s="51">
        <f>(T97+T98+T99)/Clasifficación!$F$8</f>
        <v>5</v>
      </c>
      <c r="U100" s="60">
        <f>U97+U98+U99</f>
        <v>924</v>
      </c>
      <c r="V100" s="150"/>
    </row>
  </sheetData>
  <mergeCells count="70">
    <mergeCell ref="V13:V16"/>
    <mergeCell ref="V17:V20"/>
    <mergeCell ref="A13:A20"/>
    <mergeCell ref="B13:C18"/>
    <mergeCell ref="U11:U12"/>
    <mergeCell ref="R4:R9"/>
    <mergeCell ref="S4:S9"/>
    <mergeCell ref="T4:T9"/>
    <mergeCell ref="M4:M9"/>
    <mergeCell ref="N4:N9"/>
    <mergeCell ref="V21:V24"/>
    <mergeCell ref="V25:V28"/>
    <mergeCell ref="A29:A36"/>
    <mergeCell ref="B29:C34"/>
    <mergeCell ref="V29:V32"/>
    <mergeCell ref="V33:V36"/>
    <mergeCell ref="V37:V40"/>
    <mergeCell ref="V41:V44"/>
    <mergeCell ref="A45:A52"/>
    <mergeCell ref="B45:C50"/>
    <mergeCell ref="V45:V48"/>
    <mergeCell ref="V49:V52"/>
    <mergeCell ref="V53:V56"/>
    <mergeCell ref="V57:V60"/>
    <mergeCell ref="V11:V12"/>
    <mergeCell ref="D1:V3"/>
    <mergeCell ref="U4:V10"/>
    <mergeCell ref="H4:H9"/>
    <mergeCell ref="I4:I9"/>
    <mergeCell ref="J4:J9"/>
    <mergeCell ref="P4:P9"/>
    <mergeCell ref="Q4:Q9"/>
    <mergeCell ref="O4:O9"/>
    <mergeCell ref="A4:A12"/>
    <mergeCell ref="B4:C9"/>
    <mergeCell ref="D4:D9"/>
    <mergeCell ref="E4:E9"/>
    <mergeCell ref="F4:F9"/>
    <mergeCell ref="L4:L9"/>
    <mergeCell ref="B10:C10"/>
    <mergeCell ref="B11:C11"/>
    <mergeCell ref="D11:K11"/>
    <mergeCell ref="G4:G9"/>
    <mergeCell ref="A61:A68"/>
    <mergeCell ref="B61:C66"/>
    <mergeCell ref="K4:K9"/>
    <mergeCell ref="A53:A60"/>
    <mergeCell ref="B53:C58"/>
    <mergeCell ref="A37:A44"/>
    <mergeCell ref="B37:C42"/>
    <mergeCell ref="A21:A28"/>
    <mergeCell ref="B21:C26"/>
    <mergeCell ref="V85:V88"/>
    <mergeCell ref="V89:V92"/>
    <mergeCell ref="V61:V64"/>
    <mergeCell ref="V65:V68"/>
    <mergeCell ref="A69:A76"/>
    <mergeCell ref="B69:C74"/>
    <mergeCell ref="V69:V72"/>
    <mergeCell ref="V73:V76"/>
    <mergeCell ref="A93:A100"/>
    <mergeCell ref="B93:C98"/>
    <mergeCell ref="V93:V96"/>
    <mergeCell ref="V97:V100"/>
    <mergeCell ref="A77:A84"/>
    <mergeCell ref="B77:C82"/>
    <mergeCell ref="V77:V80"/>
    <mergeCell ref="V81:V84"/>
    <mergeCell ref="A85:A92"/>
    <mergeCell ref="B85:C90"/>
  </mergeCell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A2" zoomScale="97" workbookViewId="0">
      <selection activeCell="V21" sqref="V21:V24"/>
    </sheetView>
  </sheetViews>
  <sheetFormatPr baseColWidth="10" defaultRowHeight="12.75" outlineLevelCol="1" x14ac:dyDescent="0.2"/>
  <cols>
    <col min="1" max="1" width="6" customWidth="1"/>
    <col min="2" max="3" width="7.7109375" bestFit="1" customWidth="1"/>
    <col min="4" max="12" width="2.7109375" customWidth="1" outlineLevel="1"/>
    <col min="13" max="13" width="3" customWidth="1" outlineLevel="1"/>
    <col min="14" max="15" width="3.140625" customWidth="1" outlineLevel="1"/>
    <col min="16" max="16" width="3.7109375" customWidth="1" outlineLevel="1"/>
    <col min="17" max="17" width="3.85546875" customWidth="1" outlineLevel="1"/>
    <col min="18" max="18" width="3.28515625" customWidth="1" outlineLevel="1"/>
    <col min="19" max="19" width="3" customWidth="1" outlineLevel="1"/>
    <col min="20" max="20" width="3.28515625" customWidth="1" outlineLevel="1"/>
    <col min="21" max="21" width="5.85546875" customWidth="1" outlineLevel="1"/>
    <col min="22" max="22" width="6.5703125" customWidth="1" outlineLevel="1"/>
    <col min="23" max="23" width="2.5703125" customWidth="1" outlineLevel="1"/>
    <col min="24" max="24" width="2.5703125" customWidth="1"/>
  </cols>
  <sheetData>
    <row r="1" spans="1:22" ht="12.75" customHeight="1" x14ac:dyDescent="0.2">
      <c r="D1" s="118" t="s">
        <v>18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20"/>
    </row>
    <row r="2" spans="1:22" x14ac:dyDescent="0.2">
      <c r="D2" s="121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20"/>
    </row>
    <row r="3" spans="1:22" x14ac:dyDescent="0.2">
      <c r="D3" s="121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20"/>
    </row>
    <row r="4" spans="1:22" ht="40.5" customHeight="1" x14ac:dyDescent="0.2">
      <c r="A4" s="122" t="s">
        <v>17</v>
      </c>
      <c r="B4" s="125" t="s">
        <v>10</v>
      </c>
      <c r="C4" s="125"/>
      <c r="D4" s="126" t="s">
        <v>58</v>
      </c>
      <c r="E4" s="126" t="s">
        <v>41</v>
      </c>
      <c r="F4" s="126" t="s">
        <v>59</v>
      </c>
      <c r="G4" s="126" t="s">
        <v>60</v>
      </c>
      <c r="H4" s="126" t="s">
        <v>61</v>
      </c>
      <c r="I4" s="126" t="s">
        <v>62</v>
      </c>
      <c r="J4" s="126" t="s">
        <v>63</v>
      </c>
      <c r="K4" s="126" t="s">
        <v>64</v>
      </c>
      <c r="L4" s="126" t="s">
        <v>65</v>
      </c>
      <c r="M4" s="126" t="s">
        <v>66</v>
      </c>
      <c r="N4" s="126" t="s">
        <v>42</v>
      </c>
      <c r="O4" s="126" t="s">
        <v>67</v>
      </c>
      <c r="P4" s="126" t="s">
        <v>40</v>
      </c>
      <c r="Q4" s="126" t="s">
        <v>68</v>
      </c>
      <c r="R4" s="126" t="s">
        <v>69</v>
      </c>
      <c r="S4" s="126" t="s">
        <v>70</v>
      </c>
      <c r="T4" s="126" t="s">
        <v>71</v>
      </c>
      <c r="U4" s="128">
        <f>SUM(D10:T10)</f>
        <v>60</v>
      </c>
      <c r="V4" s="129"/>
    </row>
    <row r="5" spans="1:22" ht="12.75" customHeight="1" x14ac:dyDescent="0.2">
      <c r="A5" s="123"/>
      <c r="B5" s="125"/>
      <c r="C5" s="125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9"/>
      <c r="V5" s="129"/>
    </row>
    <row r="6" spans="1:22" ht="12.75" customHeight="1" x14ac:dyDescent="0.2">
      <c r="A6" s="123"/>
      <c r="B6" s="125"/>
      <c r="C6" s="125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9"/>
      <c r="V6" s="129"/>
    </row>
    <row r="7" spans="1:22" ht="12.75" customHeight="1" x14ac:dyDescent="0.2">
      <c r="A7" s="123"/>
      <c r="B7" s="125"/>
      <c r="C7" s="125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9"/>
      <c r="V7" s="129"/>
    </row>
    <row r="8" spans="1:22" ht="12.75" customHeight="1" x14ac:dyDescent="0.2">
      <c r="A8" s="123"/>
      <c r="B8" s="125"/>
      <c r="C8" s="125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9"/>
      <c r="V8" s="129"/>
    </row>
    <row r="9" spans="1:22" ht="12.75" customHeight="1" x14ac:dyDescent="0.2">
      <c r="A9" s="123"/>
      <c r="B9" s="125"/>
      <c r="C9" s="125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9"/>
      <c r="V9" s="129"/>
    </row>
    <row r="10" spans="1:22" ht="12.75" customHeight="1" x14ac:dyDescent="0.2">
      <c r="A10" s="123"/>
      <c r="B10" s="130" t="s">
        <v>11</v>
      </c>
      <c r="C10" s="130"/>
      <c r="D10">
        <v>3</v>
      </c>
      <c r="E10">
        <v>3</v>
      </c>
      <c r="F10">
        <v>4</v>
      </c>
      <c r="G10">
        <v>3</v>
      </c>
      <c r="H10">
        <v>4</v>
      </c>
      <c r="I10">
        <v>2</v>
      </c>
      <c r="J10">
        <v>5</v>
      </c>
      <c r="K10">
        <v>4</v>
      </c>
      <c r="L10">
        <v>4</v>
      </c>
      <c r="M10">
        <v>3</v>
      </c>
      <c r="N10">
        <v>5</v>
      </c>
      <c r="O10">
        <v>1</v>
      </c>
      <c r="P10">
        <v>5</v>
      </c>
      <c r="Q10">
        <v>3</v>
      </c>
      <c r="R10">
        <v>4</v>
      </c>
      <c r="S10">
        <v>3</v>
      </c>
      <c r="T10">
        <v>4</v>
      </c>
      <c r="U10" s="129"/>
      <c r="V10" s="129"/>
    </row>
    <row r="11" spans="1:22" ht="12.75" customHeight="1" x14ac:dyDescent="0.2">
      <c r="A11" s="123"/>
      <c r="B11" s="131" t="s">
        <v>12</v>
      </c>
      <c r="C11" s="131"/>
      <c r="D11" s="132" t="s">
        <v>13</v>
      </c>
      <c r="E11" s="133"/>
      <c r="F11" s="133"/>
      <c r="G11" s="133"/>
      <c r="H11" s="133"/>
      <c r="I11" s="133"/>
      <c r="J11" s="133"/>
      <c r="K11" s="133"/>
      <c r="L11" s="24"/>
      <c r="M11" s="24"/>
      <c r="N11" s="24"/>
      <c r="O11" s="50"/>
      <c r="P11" s="50"/>
      <c r="Q11" s="50"/>
      <c r="R11" s="50"/>
      <c r="S11" s="24"/>
      <c r="T11" s="24"/>
      <c r="U11" s="134" t="s">
        <v>14</v>
      </c>
      <c r="V11" s="136" t="s">
        <v>27</v>
      </c>
    </row>
    <row r="12" spans="1:22" ht="13.5" customHeight="1" thickBot="1" x14ac:dyDescent="0.25">
      <c r="A12" s="124"/>
      <c r="B12" s="13" t="s">
        <v>15</v>
      </c>
      <c r="C12" s="13" t="s">
        <v>16</v>
      </c>
      <c r="D12" s="8">
        <v>1</v>
      </c>
      <c r="E12" s="9">
        <v>2</v>
      </c>
      <c r="F12" s="9">
        <v>3</v>
      </c>
      <c r="G12" s="10">
        <v>4</v>
      </c>
      <c r="H12" s="8">
        <v>5</v>
      </c>
      <c r="I12" s="9">
        <v>6</v>
      </c>
      <c r="J12" s="9">
        <v>7</v>
      </c>
      <c r="K12" s="10">
        <v>8</v>
      </c>
      <c r="L12" s="9">
        <v>9</v>
      </c>
      <c r="M12" s="9">
        <v>10</v>
      </c>
      <c r="N12" s="10">
        <v>11</v>
      </c>
      <c r="O12" s="8">
        <v>12</v>
      </c>
      <c r="P12" s="9">
        <v>13</v>
      </c>
      <c r="Q12" s="9">
        <v>14</v>
      </c>
      <c r="R12" s="10">
        <v>15</v>
      </c>
      <c r="S12" s="9">
        <v>16</v>
      </c>
      <c r="T12" s="9">
        <v>17</v>
      </c>
      <c r="U12" s="135"/>
      <c r="V12" s="137"/>
    </row>
    <row r="13" spans="1:22" ht="14.25" customHeight="1" x14ac:dyDescent="0.2">
      <c r="A13" s="138">
        <f>Clasifficación!A28</f>
        <v>11</v>
      </c>
      <c r="B13" s="141" t="str">
        <f>Clasifficación!B28</f>
        <v>Francisco Sánchez</v>
      </c>
      <c r="C13" s="142"/>
      <c r="D13" s="64">
        <v>6</v>
      </c>
      <c r="E13" s="65">
        <v>7</v>
      </c>
      <c r="F13" s="65">
        <v>6</v>
      </c>
      <c r="G13" s="65">
        <v>6</v>
      </c>
      <c r="H13" s="65">
        <v>6</v>
      </c>
      <c r="I13" s="65">
        <v>8</v>
      </c>
      <c r="J13" s="65">
        <v>7</v>
      </c>
      <c r="K13" s="65">
        <v>3</v>
      </c>
      <c r="L13" s="65">
        <v>6</v>
      </c>
      <c r="M13" s="65">
        <v>6</v>
      </c>
      <c r="N13" s="65">
        <v>6</v>
      </c>
      <c r="O13" s="65">
        <v>8</v>
      </c>
      <c r="P13" s="65">
        <v>6</v>
      </c>
      <c r="Q13" s="65">
        <v>8</v>
      </c>
      <c r="R13" s="65">
        <v>7</v>
      </c>
      <c r="S13" s="65">
        <v>6</v>
      </c>
      <c r="T13" s="65">
        <v>6</v>
      </c>
      <c r="U13" s="35">
        <f>D13*D$10+E13*E$10+F13*F$10+G13*G$10+H13*H$10+I13*I$10+J13*J$10+K13*K$10+L13*L$10+M13*M$10+N13*N$10+O13*$O$10+P13*$P$10+Q13*$Q$10+R13*$R$10+S13*$S$10+T13*$T$10</f>
        <v>372</v>
      </c>
      <c r="V13" s="145">
        <f>U16*1000/(MAX(U$16,U$24,U$32))</f>
        <v>1000</v>
      </c>
    </row>
    <row r="14" spans="1:22" ht="12.75" customHeight="1" x14ac:dyDescent="0.2">
      <c r="A14" s="139"/>
      <c r="B14" s="143"/>
      <c r="C14" s="144"/>
      <c r="D14" s="66">
        <v>6</v>
      </c>
      <c r="E14" s="67">
        <v>7</v>
      </c>
      <c r="F14" s="67">
        <v>6</v>
      </c>
      <c r="G14" s="67">
        <v>6</v>
      </c>
      <c r="H14" s="67">
        <v>6</v>
      </c>
      <c r="I14" s="67">
        <v>7</v>
      </c>
      <c r="J14" s="67">
        <v>5</v>
      </c>
      <c r="K14" s="67">
        <v>3</v>
      </c>
      <c r="L14" s="67">
        <v>5</v>
      </c>
      <c r="M14" s="67">
        <v>6</v>
      </c>
      <c r="N14" s="67">
        <v>5</v>
      </c>
      <c r="O14" s="67">
        <v>7</v>
      </c>
      <c r="P14" s="67">
        <v>6</v>
      </c>
      <c r="Q14" s="67">
        <v>7</v>
      </c>
      <c r="R14" s="67">
        <v>6</v>
      </c>
      <c r="S14" s="67">
        <v>5</v>
      </c>
      <c r="T14" s="67">
        <v>4</v>
      </c>
      <c r="U14" s="36">
        <f>D14*D$10+E14*E$10+F14*F$10+G14*G$10+H14*H$10+I14*I$10+J14*J$10+K14*K$10+L14*L$10+M14*M$10+N14*N$10+O14*$O$10+P14*$P$10+Q14*$Q$10+R14*$R$10+S14*$S$10+T14*$T$10</f>
        <v>332</v>
      </c>
      <c r="V14" s="146"/>
    </row>
    <row r="15" spans="1:22" ht="12.75" customHeight="1" x14ac:dyDescent="0.2">
      <c r="A15" s="139"/>
      <c r="B15" s="143"/>
      <c r="C15" s="144"/>
      <c r="D15" s="66">
        <v>6</v>
      </c>
      <c r="E15" s="67">
        <v>7</v>
      </c>
      <c r="F15" s="67">
        <v>8</v>
      </c>
      <c r="G15" s="67">
        <v>6</v>
      </c>
      <c r="H15" s="67">
        <v>7</v>
      </c>
      <c r="I15" s="67">
        <v>7</v>
      </c>
      <c r="J15" s="67">
        <v>7</v>
      </c>
      <c r="K15" s="67">
        <v>2</v>
      </c>
      <c r="L15" s="67">
        <v>8</v>
      </c>
      <c r="M15" s="67">
        <v>6</v>
      </c>
      <c r="N15" s="67">
        <v>5</v>
      </c>
      <c r="O15" s="67">
        <v>7</v>
      </c>
      <c r="P15" s="67">
        <v>6</v>
      </c>
      <c r="Q15" s="67">
        <v>7</v>
      </c>
      <c r="R15" s="67">
        <v>7</v>
      </c>
      <c r="S15" s="67">
        <v>6</v>
      </c>
      <c r="T15" s="67">
        <v>7</v>
      </c>
      <c r="U15" s="36">
        <f>D15*D$10+E15*E$10+F15*F$10+G15*G$10+H15*H$10+I15*I$10+J15*J$10+K15*K$10+L15*L$10+M15*M$10+N15*N$10+O15*$O$10+P15*$P$10+Q15*$Q$10+R15*$R$10+S15*$S$10+T15*$T$10</f>
        <v>381</v>
      </c>
      <c r="V15" s="146"/>
    </row>
    <row r="16" spans="1:22" ht="15" customHeight="1" thickBot="1" x14ac:dyDescent="0.3">
      <c r="A16" s="139"/>
      <c r="B16" s="143"/>
      <c r="C16" s="144"/>
      <c r="D16" s="49">
        <f>(D13+D14+D15)/Clasifficación!$F$8</f>
        <v>6</v>
      </c>
      <c r="E16" s="51">
        <f>(E13+E14+E15)/Clasifficación!$F$8</f>
        <v>7</v>
      </c>
      <c r="F16" s="51">
        <f>(F13+F14+F15)/Clasifficación!$F$8</f>
        <v>6.666666666666667</v>
      </c>
      <c r="G16" s="51">
        <f>(G13+G14+G15)/Clasifficación!$F$8</f>
        <v>6</v>
      </c>
      <c r="H16" s="51">
        <f>(H13+H14+H15)/Clasifficación!$F$8</f>
        <v>6.333333333333333</v>
      </c>
      <c r="I16" s="51">
        <f>(I13+I14+I15)/Clasifficación!$F$8</f>
        <v>7.333333333333333</v>
      </c>
      <c r="J16" s="51">
        <f>(J13+J14+J15)/Clasifficación!$F$8</f>
        <v>6.333333333333333</v>
      </c>
      <c r="K16" s="51">
        <f>(K13+K14+K15)/Clasifficación!$F$8</f>
        <v>2.6666666666666665</v>
      </c>
      <c r="L16" s="51">
        <f>(L13+L14+L15)/Clasifficación!$F$8</f>
        <v>6.333333333333333</v>
      </c>
      <c r="M16" s="51">
        <f>(M13+M14+M15)/Clasifficación!$F$8</f>
        <v>6</v>
      </c>
      <c r="N16" s="51">
        <f>(N13+N14+N15)/Clasifficación!$F$8</f>
        <v>5.333333333333333</v>
      </c>
      <c r="O16" s="51">
        <f>(O13+O14+O15)/Clasifficación!$F$8</f>
        <v>7.333333333333333</v>
      </c>
      <c r="P16" s="51">
        <f>(P13+P14+P15)/Clasifficación!$F$8</f>
        <v>6</v>
      </c>
      <c r="Q16" s="51">
        <f>(Q13+Q14+Q15)/Clasifficación!$F$8</f>
        <v>7.333333333333333</v>
      </c>
      <c r="R16" s="51">
        <f>(R13+R14+R15)/Clasifficación!$F$8</f>
        <v>6.666666666666667</v>
      </c>
      <c r="S16" s="51">
        <f>(S13+S14+S15)/Clasifficación!$F$8</f>
        <v>5.666666666666667</v>
      </c>
      <c r="T16" s="51">
        <f>(T13+T14+T15)/Clasifficación!$F$8</f>
        <v>5.666666666666667</v>
      </c>
      <c r="U16" s="60">
        <f>U13+U14+U15</f>
        <v>1085</v>
      </c>
      <c r="V16" s="147"/>
    </row>
    <row r="17" spans="1:22" ht="14.25" customHeight="1" x14ac:dyDescent="0.2">
      <c r="A17" s="139"/>
      <c r="B17" s="143"/>
      <c r="C17" s="144"/>
      <c r="D17" s="11">
        <v>7</v>
      </c>
      <c r="E17" s="12">
        <v>6</v>
      </c>
      <c r="F17" s="12">
        <v>6</v>
      </c>
      <c r="G17" s="12">
        <v>7</v>
      </c>
      <c r="H17" s="12">
        <v>4</v>
      </c>
      <c r="I17" s="12">
        <v>7</v>
      </c>
      <c r="J17" s="12">
        <v>6</v>
      </c>
      <c r="K17" s="12">
        <v>7</v>
      </c>
      <c r="L17" s="12">
        <v>6</v>
      </c>
      <c r="M17" s="12">
        <v>7</v>
      </c>
      <c r="N17" s="12">
        <v>6</v>
      </c>
      <c r="O17" s="12">
        <v>7</v>
      </c>
      <c r="P17" s="12">
        <v>5</v>
      </c>
      <c r="Q17" s="12">
        <v>7</v>
      </c>
      <c r="R17" s="12">
        <v>6</v>
      </c>
      <c r="S17" s="12">
        <v>0</v>
      </c>
      <c r="T17" s="12">
        <v>6</v>
      </c>
      <c r="U17" s="35">
        <f>D17*D$10+E17*E$10+F17*F$10+G17*G$10+H17*H$10+I17*I$10+J17*J$10+K17*K$10+L17*L$10+M17*M$10+N17*N$10+O17*$O$10+P17*$P$10+Q17*$Q$10+R17*$R$10+S17*$S$10+T17*$T$10</f>
        <v>348</v>
      </c>
      <c r="V17" s="148">
        <f>U20*1000/(MAX(U$20,U$28,U$36))</f>
        <v>1000</v>
      </c>
    </row>
    <row r="18" spans="1:22" ht="12.75" customHeight="1" thickBot="1" x14ac:dyDescent="0.25">
      <c r="A18" s="139"/>
      <c r="B18" s="143"/>
      <c r="C18" s="144"/>
      <c r="D18" s="14">
        <v>6</v>
      </c>
      <c r="E18" s="15">
        <v>3</v>
      </c>
      <c r="F18" s="15">
        <v>5</v>
      </c>
      <c r="G18" s="15">
        <v>7</v>
      </c>
      <c r="H18" s="15">
        <v>3</v>
      </c>
      <c r="I18" s="15">
        <v>7</v>
      </c>
      <c r="J18" s="15">
        <v>6</v>
      </c>
      <c r="K18" s="15">
        <v>6</v>
      </c>
      <c r="L18" s="15">
        <v>6</v>
      </c>
      <c r="M18" s="15">
        <v>7</v>
      </c>
      <c r="N18" s="15">
        <v>5</v>
      </c>
      <c r="O18" s="15">
        <v>5</v>
      </c>
      <c r="P18" s="15">
        <v>6</v>
      </c>
      <c r="Q18" s="15">
        <v>7</v>
      </c>
      <c r="R18" s="15">
        <v>7</v>
      </c>
      <c r="S18" s="15">
        <v>0</v>
      </c>
      <c r="T18" s="15">
        <v>6</v>
      </c>
      <c r="U18" s="36">
        <f>D18*D$10+E18*E$10+F18*F$10+G18*G$10+H18*H$10+I18*I$10+J18*J$10+K18*K$10+L18*L$10+M18*M$10+N18*N$10+O18*$O$10+P18*$P$10+Q18*$Q$10+R18*$R$10+S18*$S$10+T18*$T$10</f>
        <v>326</v>
      </c>
      <c r="V18" s="149"/>
    </row>
    <row r="19" spans="1:22" ht="12.75" customHeight="1" thickBot="1" x14ac:dyDescent="0.25">
      <c r="A19" s="139"/>
      <c r="B19" s="61" t="s">
        <v>72</v>
      </c>
      <c r="C19" s="61" t="s">
        <v>73</v>
      </c>
      <c r="D19" s="14">
        <v>7</v>
      </c>
      <c r="E19" s="15">
        <v>3</v>
      </c>
      <c r="F19" s="15">
        <v>4</v>
      </c>
      <c r="G19" s="15">
        <v>6</v>
      </c>
      <c r="H19" s="15">
        <v>6</v>
      </c>
      <c r="I19" s="15">
        <v>7</v>
      </c>
      <c r="J19" s="15">
        <v>7</v>
      </c>
      <c r="K19" s="15">
        <v>5</v>
      </c>
      <c r="L19" s="15">
        <v>6</v>
      </c>
      <c r="M19" s="15">
        <v>7</v>
      </c>
      <c r="N19" s="15">
        <v>5</v>
      </c>
      <c r="O19" s="15">
        <v>4</v>
      </c>
      <c r="P19" s="15">
        <v>6</v>
      </c>
      <c r="Q19" s="15">
        <v>6</v>
      </c>
      <c r="R19" s="15">
        <v>7</v>
      </c>
      <c r="S19" s="15">
        <v>0</v>
      </c>
      <c r="T19" s="15">
        <v>6</v>
      </c>
      <c r="U19" s="36">
        <f>D19*D$10+E19*E$10+F19*F$10+G19*G$10+H19*H$10+I19*I$10+J19*J$10+K19*K$10+L19*L$10+M19*M$10+N19*N$10+O19*$O$10+P19*$P$10+Q19*$Q$10+R19*$R$10+S19*$S$10+T19*$T$10</f>
        <v>331</v>
      </c>
      <c r="V19" s="149"/>
    </row>
    <row r="20" spans="1:22" ht="15" customHeight="1" thickBot="1" x14ac:dyDescent="0.3">
      <c r="A20" s="140"/>
      <c r="B20" s="62">
        <f>V13</f>
        <v>1000</v>
      </c>
      <c r="C20" s="63">
        <f>V17</f>
        <v>1000</v>
      </c>
      <c r="D20" s="49">
        <f>(D17+D18+D19)/Clasifficación!$F$8</f>
        <v>6.666666666666667</v>
      </c>
      <c r="E20" s="51">
        <f>(E17+E18+E19)/Clasifficación!$F$8</f>
        <v>4</v>
      </c>
      <c r="F20" s="51">
        <f>(F17+F18+F19)/Clasifficación!$F$8</f>
        <v>5</v>
      </c>
      <c r="G20" s="51">
        <f>(G17+G18+G19)/Clasifficación!$F$8</f>
        <v>6.666666666666667</v>
      </c>
      <c r="H20" s="51">
        <f>(H17+H18+H19)/Clasifficación!$F$8</f>
        <v>4.333333333333333</v>
      </c>
      <c r="I20" s="51">
        <f>(I17+I18+I19)/Clasifficación!$F$8</f>
        <v>7</v>
      </c>
      <c r="J20" s="51">
        <f>(J17+J18+J19)/Clasifficación!$F$8</f>
        <v>6.333333333333333</v>
      </c>
      <c r="K20" s="51">
        <f>(K17+K18+K19)/Clasifficación!$F$8</f>
        <v>6</v>
      </c>
      <c r="L20" s="51">
        <f>(L17+L18+L19)/Clasifficación!$F$8</f>
        <v>6</v>
      </c>
      <c r="M20" s="51">
        <f>(M17+M18+M19)/Clasifficación!$F$8</f>
        <v>7</v>
      </c>
      <c r="N20" s="51">
        <f>(N17+N18+N19)/Clasifficación!$F$8</f>
        <v>5.333333333333333</v>
      </c>
      <c r="O20" s="51">
        <f>(O17+O18+O19)/Clasifficación!$F$8</f>
        <v>5.333333333333333</v>
      </c>
      <c r="P20" s="51">
        <f>(P17+P18+P19)/Clasifficación!$F$8</f>
        <v>5.666666666666667</v>
      </c>
      <c r="Q20" s="51">
        <f>(Q17+Q18+Q19)/Clasifficación!$F$8</f>
        <v>6.666666666666667</v>
      </c>
      <c r="R20" s="51">
        <f>(R17+R18+R19)/Clasifficación!$F$8</f>
        <v>6.666666666666667</v>
      </c>
      <c r="S20" s="51">
        <f>(S17+S18+S19)/Clasifficación!$F$8</f>
        <v>0</v>
      </c>
      <c r="T20" s="51">
        <f>(T17+T18+T19)/Clasifficación!$F$8</f>
        <v>6</v>
      </c>
      <c r="U20" s="60">
        <f>U17+U18+U19</f>
        <v>1005</v>
      </c>
      <c r="V20" s="150"/>
    </row>
    <row r="21" spans="1:22" ht="14.25" customHeight="1" x14ac:dyDescent="0.2">
      <c r="A21" s="138"/>
      <c r="B21" s="151"/>
      <c r="C21" s="154"/>
      <c r="D21" s="64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35">
        <f>D21*D$10+E21*E$10+F21*F$10+G21*G$10+H21*H$10+I21*I$10+J21*J$10+K21*K$10+L21*L$10+M21*M$10+N21*N$10+O21*$O$10+P21*$P$10+Q21*$Q$10+R21*$R$10+S21*$S$10+T21*$T$10</f>
        <v>0</v>
      </c>
      <c r="V21" s="145" t="e">
        <f>U24*1000/(MAX(U$16,U$24,U$32,#REF!,#REF!,#REF!,#REF!,#REF!,#REF!,#REF!))</f>
        <v>#REF!</v>
      </c>
    </row>
    <row r="22" spans="1:22" ht="12.75" customHeight="1" x14ac:dyDescent="0.2">
      <c r="A22" s="152"/>
      <c r="B22" s="155"/>
      <c r="C22" s="156"/>
      <c r="D22" s="66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36">
        <f>D22*D$10+E22*E$10+F22*F$10+G22*G$10+H22*H$10+I22*I$10+J22*J$10+K22*K$10+L22*L$10+M22*M$10+N22*N$10+O22*$O$10+P22*$P$10+Q22*$Q$10+R22*$R$10+S22*$S$10+T22*$T$10</f>
        <v>0</v>
      </c>
      <c r="V22" s="146"/>
    </row>
    <row r="23" spans="1:22" ht="12.75" customHeight="1" x14ac:dyDescent="0.2">
      <c r="A23" s="152"/>
      <c r="B23" s="155"/>
      <c r="C23" s="156"/>
      <c r="D23" s="66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36">
        <f>D23*D$10+E23*E$10+F23*F$10+G23*G$10+H23*H$10+I23*I$10+J23*J$10+K23*K$10+L23*L$10+M23*M$10+N23*N$10+O23*$O$10+P23*$P$10+Q23*$Q$10+R23*$R$10+S23*$S$10+T23*$T$10</f>
        <v>0</v>
      </c>
      <c r="V23" s="146"/>
    </row>
    <row r="24" spans="1:22" ht="15" customHeight="1" thickBot="1" x14ac:dyDescent="0.3">
      <c r="A24" s="152"/>
      <c r="B24" s="155"/>
      <c r="C24" s="156"/>
      <c r="D24" s="49">
        <f>(D21+D22+D23)/Clasifficación!$F$8</f>
        <v>0</v>
      </c>
      <c r="E24" s="51">
        <f>(E21+E22+E23)/Clasifficación!$F$8</f>
        <v>0</v>
      </c>
      <c r="F24" s="51">
        <f>(F21+F22+F23)/Clasifficación!$F$8</f>
        <v>0</v>
      </c>
      <c r="G24" s="51">
        <f>(G21+G22+G23)/Clasifficación!$F$8</f>
        <v>0</v>
      </c>
      <c r="H24" s="51">
        <f>(H21+H22+H23)/Clasifficación!$F$8</f>
        <v>0</v>
      </c>
      <c r="I24" s="51">
        <f>(I21+I22+I23)/Clasifficación!$F$8</f>
        <v>0</v>
      </c>
      <c r="J24" s="51">
        <f>(J21+J22+J23)/Clasifficación!$F$8</f>
        <v>0</v>
      </c>
      <c r="K24" s="51">
        <f>(K21+K22+K23)/Clasifficación!$F$8</f>
        <v>0</v>
      </c>
      <c r="L24" s="51">
        <f>(L21+L22+L23)/Clasifficación!$F$8</f>
        <v>0</v>
      </c>
      <c r="M24" s="51">
        <f>(M21+M22+M23)/Clasifficación!$F$8</f>
        <v>0</v>
      </c>
      <c r="N24" s="51">
        <f>(N21+N22+N23)/Clasifficación!$F$8</f>
        <v>0</v>
      </c>
      <c r="O24" s="51">
        <f>(O21+O22+O23)/Clasifficación!$F$8</f>
        <v>0</v>
      </c>
      <c r="P24" s="51">
        <f>(P21+P22+P23)/Clasifficación!$F$8</f>
        <v>0</v>
      </c>
      <c r="Q24" s="51">
        <f>(Q21+Q22+Q23)/Clasifficación!$F$8</f>
        <v>0</v>
      </c>
      <c r="R24" s="51">
        <f>(R21+R22+R23)/Clasifficación!$F$8</f>
        <v>0</v>
      </c>
      <c r="S24" s="51">
        <f>(S21+S22+S23)/Clasifficación!$F$8</f>
        <v>0</v>
      </c>
      <c r="T24" s="51">
        <f>(T21+T22+T23)/Clasifficación!$F$8</f>
        <v>0</v>
      </c>
      <c r="U24" s="60">
        <f>U21+U22+U23</f>
        <v>0</v>
      </c>
      <c r="V24" s="147"/>
    </row>
    <row r="25" spans="1:22" ht="14.25" customHeight="1" x14ac:dyDescent="0.2">
      <c r="A25" s="152"/>
      <c r="B25" s="155"/>
      <c r="C25" s="156"/>
      <c r="D25" s="11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35">
        <f>D25*D$10+E25*E$10+F25*F$10+G25*G$10+H25*H$10+I25*I$10+J25*J$10+K25*K$10+L25*L$10+M25*M$10+N25*N$10+O25*$O$10+P25*$P$10+Q25*$Q$10+R25*$R$10+S25*$S$10+T25*$T$10</f>
        <v>0</v>
      </c>
      <c r="V25" s="148" t="e">
        <f>U28*1000/(MAX(U$20,U$28,U$36,#REF!,#REF!,#REF!,#REF!,#REF!,#REF!,#REF!))</f>
        <v>#REF!</v>
      </c>
    </row>
    <row r="26" spans="1:22" ht="12.75" customHeight="1" thickBot="1" x14ac:dyDescent="0.25">
      <c r="A26" s="152"/>
      <c r="B26" s="157"/>
      <c r="C26" s="158"/>
      <c r="D26" s="14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36">
        <f>D26*D$10+E26*E$10+F26*F$10+G26*G$10+H26*H$10+I26*I$10+J26*J$10+K26*K$10+L26*L$10+M26*M$10+N26*N$10+O26*$O$10+P26*$P$10+Q26*$Q$10+R26*$R$10+S26*$S$10+T26*$T$10</f>
        <v>0</v>
      </c>
      <c r="V26" s="149"/>
    </row>
    <row r="27" spans="1:22" ht="12.75" customHeight="1" thickBot="1" x14ac:dyDescent="0.25">
      <c r="A27" s="152"/>
      <c r="B27" s="61" t="s">
        <v>72</v>
      </c>
      <c r="C27" s="61" t="s">
        <v>73</v>
      </c>
      <c r="D27" s="14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36">
        <f>D27*D$10+E27*E$10+F27*F$10+G27*G$10+H27*H$10+I27*I$10+J27*J$10+K27*K$10+L27*L$10+M27*M$10+N27*N$10+O27*$O$10+P27*$P$10+Q27*$Q$10+R27*$R$10+S27*$S$10+T27*$T$10</f>
        <v>0</v>
      </c>
      <c r="V27" s="149"/>
    </row>
    <row r="28" spans="1:22" ht="15" customHeight="1" thickBot="1" x14ac:dyDescent="0.3">
      <c r="A28" s="153"/>
      <c r="B28" s="16" t="e">
        <f>V21</f>
        <v>#REF!</v>
      </c>
      <c r="C28" s="45" t="e">
        <f>V25</f>
        <v>#REF!</v>
      </c>
      <c r="D28" s="49">
        <f>(D25+D26+D27)/Clasifficación!$F$8</f>
        <v>0</v>
      </c>
      <c r="E28" s="51">
        <f>(E25+E26+E27)/Clasifficación!$F$8</f>
        <v>0</v>
      </c>
      <c r="F28" s="51">
        <f>(F25+F26+F27)/Clasifficación!$F$8</f>
        <v>0</v>
      </c>
      <c r="G28" s="51">
        <f>(G25+G26+G27)/Clasifficación!$F$8</f>
        <v>0</v>
      </c>
      <c r="H28" s="51">
        <f>(H25+H26+H27)/Clasifficación!$F$8</f>
        <v>0</v>
      </c>
      <c r="I28" s="51">
        <f>(I25+I26+I27)/Clasifficación!$F$8</f>
        <v>0</v>
      </c>
      <c r="J28" s="51">
        <f>(J25+J26+J27)/Clasifficación!$F$8</f>
        <v>0</v>
      </c>
      <c r="K28" s="51">
        <f>(K25+K26+K27)/Clasifficación!$F$8</f>
        <v>0</v>
      </c>
      <c r="L28" s="51">
        <f>(L25+L26+L27)/Clasifficación!$F$8</f>
        <v>0</v>
      </c>
      <c r="M28" s="51">
        <f>(M25+M26+M27)/Clasifficación!$F$8</f>
        <v>0</v>
      </c>
      <c r="N28" s="51">
        <f>(N25+N26+N27)/Clasifficación!$F$8</f>
        <v>0</v>
      </c>
      <c r="O28" s="51">
        <f>(O25+O26+O27)/Clasifficación!$F$8</f>
        <v>0</v>
      </c>
      <c r="P28" s="51">
        <f>(P25+P26+P27)/Clasifficación!$F$8</f>
        <v>0</v>
      </c>
      <c r="Q28" s="51">
        <f>(Q25+Q26+Q27)/Clasifficación!$F$8</f>
        <v>0</v>
      </c>
      <c r="R28" s="51">
        <f>(R25+R26+R27)/Clasifficación!$F$8</f>
        <v>0</v>
      </c>
      <c r="S28" s="51">
        <f>(S25+S26+S27)/Clasifficación!$F$8</f>
        <v>0</v>
      </c>
      <c r="T28" s="51">
        <f>(T25+T26+T27)/Clasifficación!$F$8</f>
        <v>0</v>
      </c>
      <c r="U28" s="60">
        <f>U25+U26+U27</f>
        <v>0</v>
      </c>
      <c r="V28" s="150"/>
    </row>
    <row r="29" spans="1:22" ht="14.25" customHeight="1" x14ac:dyDescent="0.2">
      <c r="A29" s="138"/>
      <c r="B29" s="141"/>
      <c r="C29" s="159"/>
      <c r="D29" s="64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35">
        <f>D29*D$10+E29*E$10+F29*F$10+G29*G$10+H29*H$10+I29*I$10+J29*J$10+K29*K$10+L29*L$10+M29*M$10+N29*N$10+O29*$O$10+P29*$P$10+Q29*$Q$10+R29*$R$10+S29*$S$10+T29*$T$10</f>
        <v>0</v>
      </c>
      <c r="V29" s="145" t="e">
        <f>U32*1000/(MAX(U$16,U$24,U$32,#REF!,#REF!,#REF!,#REF!,#REF!,#REF!,#REF!))</f>
        <v>#REF!</v>
      </c>
    </row>
    <row r="30" spans="1:22" ht="12.75" customHeight="1" x14ac:dyDescent="0.2">
      <c r="A30" s="152"/>
      <c r="B30" s="160"/>
      <c r="C30" s="161"/>
      <c r="D30" s="66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36">
        <f>D30*D$10+E30*E$10+F30*F$10+G30*G$10+H30*H$10+I30*I$10+J30*J$10+K30*K$10+L30*L$10+M30*M$10+N30*N$10+O30*$O$10+P30*$P$10+Q30*$Q$10+R30*$R$10+S30*$S$10+T30*$T$10</f>
        <v>0</v>
      </c>
      <c r="V30" s="146"/>
    </row>
    <row r="31" spans="1:22" ht="12.75" customHeight="1" x14ac:dyDescent="0.2">
      <c r="A31" s="152"/>
      <c r="B31" s="160"/>
      <c r="C31" s="161"/>
      <c r="D31" s="66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36">
        <f>D31*D$10+E31*E$10+F31*F$10+G31*G$10+H31*H$10+I31*I$10+J31*J$10+K31*K$10+L31*L$10+M31*M$10+N31*N$10+O31*$O$10+P31*$P$10+Q31*$Q$10+R31*$R$10+S31*$S$10+T31*$T$10</f>
        <v>0</v>
      </c>
      <c r="V31" s="146"/>
    </row>
    <row r="32" spans="1:22" ht="15" customHeight="1" thickBot="1" x14ac:dyDescent="0.3">
      <c r="A32" s="152"/>
      <c r="B32" s="160"/>
      <c r="C32" s="161"/>
      <c r="D32" s="49">
        <f>(D29+D30+D31)/Clasifficación!$F$8</f>
        <v>0</v>
      </c>
      <c r="E32" s="51">
        <f>(E29+E30+E31)/Clasifficación!$F$8</f>
        <v>0</v>
      </c>
      <c r="F32" s="51">
        <f>(F29+F30+F31)/Clasifficación!$F$8</f>
        <v>0</v>
      </c>
      <c r="G32" s="51">
        <f>(G29+G30+G31)/Clasifficación!$F$8</f>
        <v>0</v>
      </c>
      <c r="H32" s="51">
        <f>(H29+H30+H31)/Clasifficación!$F$8</f>
        <v>0</v>
      </c>
      <c r="I32" s="51">
        <f>(I29+I30+I31)/Clasifficación!$F$8</f>
        <v>0</v>
      </c>
      <c r="J32" s="51">
        <f>(J29+J30+J31)/Clasifficación!$F$8</f>
        <v>0</v>
      </c>
      <c r="K32" s="51">
        <f>(K29+K30+K31)/Clasifficación!$F$8</f>
        <v>0</v>
      </c>
      <c r="L32" s="51">
        <f>(L29+L30+L31)/Clasifficación!$F$8</f>
        <v>0</v>
      </c>
      <c r="M32" s="51">
        <f>(M29+M30+M31)/Clasifficación!$F$8</f>
        <v>0</v>
      </c>
      <c r="N32" s="51">
        <f>(N29+N30+N31)/Clasifficación!$F$8</f>
        <v>0</v>
      </c>
      <c r="O32" s="51">
        <f>(O29+O30+O31)/Clasifficación!$F$8</f>
        <v>0</v>
      </c>
      <c r="P32" s="51">
        <f>(P29+P30+P31)/Clasifficación!$F$8</f>
        <v>0</v>
      </c>
      <c r="Q32" s="51">
        <f>(Q29+Q30+Q31)/Clasifficación!$F$8</f>
        <v>0</v>
      </c>
      <c r="R32" s="51">
        <f>(R29+R30+R31)/Clasifficación!$F$8</f>
        <v>0</v>
      </c>
      <c r="S32" s="51">
        <f>(S29+S30+S31)/Clasifficación!$F$8</f>
        <v>0</v>
      </c>
      <c r="T32" s="51">
        <f>(T29+T30+T31)/Clasifficación!$F$8</f>
        <v>0</v>
      </c>
      <c r="U32" s="60">
        <f>U29+U30+U31</f>
        <v>0</v>
      </c>
      <c r="V32" s="147"/>
    </row>
    <row r="33" spans="1:22" ht="14.25" customHeight="1" x14ac:dyDescent="0.2">
      <c r="A33" s="152"/>
      <c r="B33" s="160"/>
      <c r="C33" s="161"/>
      <c r="D33" s="11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35">
        <f>D33*D$10+E33*E$10+F33*F$10+G33*G$10+H33*H$10+I33*I$10+J33*J$10+K33*K$10+L33*L$10+M33*M$10+N33*N$10+O33*$O$10+P33*$P$10+Q33*$Q$10+R33*$R$10+S33*$S$10+T33*$T$10</f>
        <v>0</v>
      </c>
      <c r="V33" s="148" t="e">
        <f>U36*1000/(MAX(U$20,U$28,U$36,#REF!,#REF!,#REF!,#REF!,#REF!,#REF!,#REF!))</f>
        <v>#REF!</v>
      </c>
    </row>
    <row r="34" spans="1:22" ht="12.75" customHeight="1" thickBot="1" x14ac:dyDescent="0.25">
      <c r="A34" s="152"/>
      <c r="B34" s="162"/>
      <c r="C34" s="163"/>
      <c r="D34" s="14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36">
        <f>D34*D$10+E34*E$10+F34*F$10+G34*G$10+H34*H$10+I34*I$10+J34*J$10+K34*K$10+L34*L$10+M34*M$10+N34*N$10+O34*$O$10+P34*$P$10+Q34*$Q$10+R34*$R$10+S34*$S$10+T34*$T$10</f>
        <v>0</v>
      </c>
      <c r="V34" s="149"/>
    </row>
    <row r="35" spans="1:22" ht="12.75" customHeight="1" thickBot="1" x14ac:dyDescent="0.25">
      <c r="A35" s="152"/>
      <c r="B35" s="61" t="s">
        <v>72</v>
      </c>
      <c r="C35" s="61" t="s">
        <v>73</v>
      </c>
      <c r="D35" s="14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36">
        <f>D35*D$10+E35*E$10+F35*F$10+G35*G$10+H35*H$10+I35*I$10+J35*J$10+K35*K$10+L35*L$10+M35*M$10+N35*N$10+O35*$O$10+P35*$P$10+Q35*$Q$10+R35*$R$10+S35*$S$10+T35*$T$10</f>
        <v>0</v>
      </c>
      <c r="V35" s="149"/>
    </row>
    <row r="36" spans="1:22" ht="15" customHeight="1" thickBot="1" x14ac:dyDescent="0.3">
      <c r="A36" s="153"/>
      <c r="B36" s="16" t="e">
        <f>V29</f>
        <v>#REF!</v>
      </c>
      <c r="C36" s="45" t="e">
        <f>V33</f>
        <v>#REF!</v>
      </c>
      <c r="D36" s="49">
        <f>(D33+D34+D35)/Clasifficación!$F$8</f>
        <v>0</v>
      </c>
      <c r="E36" s="51">
        <f>(E33+E34+E35)/Clasifficación!$F$8</f>
        <v>0</v>
      </c>
      <c r="F36" s="51">
        <f>(F33+F34+F35)/Clasifficación!$F$8</f>
        <v>0</v>
      </c>
      <c r="G36" s="51">
        <f>(G33+G34+G35)/Clasifficación!$F$8</f>
        <v>0</v>
      </c>
      <c r="H36" s="51">
        <f>(H33+H34+H35)/Clasifficación!$F$8</f>
        <v>0</v>
      </c>
      <c r="I36" s="51">
        <f>(I33+I34+I35)/Clasifficación!$F$8</f>
        <v>0</v>
      </c>
      <c r="J36" s="51">
        <f>(J33+J34+J35)/Clasifficación!$F$8</f>
        <v>0</v>
      </c>
      <c r="K36" s="51">
        <f>(K33+K34+K35)/Clasifficación!$F$8</f>
        <v>0</v>
      </c>
      <c r="L36" s="51">
        <f>(L33+L34+L35)/Clasifficación!$F$8</f>
        <v>0</v>
      </c>
      <c r="M36" s="51">
        <f>(M33+M34+M35)/Clasifficación!$F$8</f>
        <v>0</v>
      </c>
      <c r="N36" s="51">
        <f>(N33+N34+N35)/Clasifficación!$F$8</f>
        <v>0</v>
      </c>
      <c r="O36" s="51">
        <f>(O33+O34+O35)/Clasifficación!$F$8</f>
        <v>0</v>
      </c>
      <c r="P36" s="51">
        <f>(P33+P34+P35)/Clasifficación!$F$8</f>
        <v>0</v>
      </c>
      <c r="Q36" s="51">
        <f>(Q33+Q34+Q35)/Clasifficación!$F$8</f>
        <v>0</v>
      </c>
      <c r="R36" s="51">
        <f>(R33+R34+R35)/Clasifficación!$F$8</f>
        <v>0</v>
      </c>
      <c r="S36" s="51">
        <f>(S33+S34+S35)/Clasifficación!$F$8</f>
        <v>0</v>
      </c>
      <c r="T36" s="51">
        <f>(T33+T34+T35)/Clasifficación!$F$8</f>
        <v>0</v>
      </c>
      <c r="U36" s="60">
        <f>U33+U34+U35</f>
        <v>0</v>
      </c>
      <c r="V36" s="150"/>
    </row>
  </sheetData>
  <mergeCells count="38">
    <mergeCell ref="A29:A36"/>
    <mergeCell ref="B29:C34"/>
    <mergeCell ref="V29:V32"/>
    <mergeCell ref="V33:V36"/>
    <mergeCell ref="A13:A20"/>
    <mergeCell ref="B13:C18"/>
    <mergeCell ref="V13:V16"/>
    <mergeCell ref="V17:V20"/>
    <mergeCell ref="A21:A28"/>
    <mergeCell ref="B21:C26"/>
    <mergeCell ref="V21:V24"/>
    <mergeCell ref="V25:V28"/>
    <mergeCell ref="Q4:Q9"/>
    <mergeCell ref="R4:R9"/>
    <mergeCell ref="B11:C11"/>
    <mergeCell ref="D11:K11"/>
    <mergeCell ref="U11:U12"/>
    <mergeCell ref="V11:V12"/>
    <mergeCell ref="O4:O9"/>
    <mergeCell ref="P4:P9"/>
    <mergeCell ref="U4:V10"/>
    <mergeCell ref="B10:C10"/>
    <mergeCell ref="K4:K9"/>
    <mergeCell ref="L4:L9"/>
    <mergeCell ref="M4:M9"/>
    <mergeCell ref="N4:N9"/>
    <mergeCell ref="G4:G9"/>
    <mergeCell ref="H4:H9"/>
    <mergeCell ref="D1:V3"/>
    <mergeCell ref="A4:A12"/>
    <mergeCell ref="B4:C9"/>
    <mergeCell ref="D4:D9"/>
    <mergeCell ref="E4:E9"/>
    <mergeCell ref="F4:F9"/>
    <mergeCell ref="S4:S9"/>
    <mergeCell ref="T4:T9"/>
    <mergeCell ref="I4:I9"/>
    <mergeCell ref="J4:J9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PUNTUACIÓN PRUEBA</vt:lpstr>
      <vt:lpstr>Clasifficación</vt:lpstr>
      <vt:lpstr>Categoría C</vt:lpstr>
      <vt:lpstr>Categoría B</vt:lpstr>
      <vt:lpstr>Categoría A</vt:lpstr>
      <vt:lpstr>'PUNTUACIÓN PRUEBA'!Área_de_impresión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leyla vivanco</cp:lastModifiedBy>
  <cp:lastPrinted>2012-03-23T11:59:23Z</cp:lastPrinted>
  <dcterms:created xsi:type="dcterms:W3CDTF">2009-04-06T17:11:25Z</dcterms:created>
  <dcterms:modified xsi:type="dcterms:W3CDTF">2020-04-22T10:48:40Z</dcterms:modified>
</cp:coreProperties>
</file>