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F3A\RESULTADOS\"/>
    </mc:Choice>
  </mc:AlternateContent>
  <xr:revisionPtr revIDLastSave="0" documentId="8_{7E051929-7926-4812-B0E2-8775FB032A04}" xr6:coauthVersionLast="45" xr6:coauthVersionMax="45" xr10:uidLastSave="{00000000-0000-0000-0000-000000000000}"/>
  <bookViews>
    <workbookView xWindow="-120" yWindow="-120" windowWidth="20730" windowHeight="11160" activeTab="1"/>
  </bookViews>
  <sheets>
    <sheet name="PUNTUACIÓN PRUEBA" sheetId="14" r:id="rId1"/>
    <sheet name="Clasifficación" sheetId="11" r:id="rId2"/>
    <sheet name="Categoría C" sheetId="16" r:id="rId3"/>
    <sheet name="Categoría B" sheetId="12" r:id="rId4"/>
    <sheet name="Categoría A" sheetId="15" r:id="rId5"/>
  </sheets>
  <definedNames>
    <definedName name="_xlnm._FilterDatabase" localSheetId="1" hidden="1">Clasifficación!$A$10:$AA$14</definedName>
    <definedName name="_xlnm.Print_Area" localSheetId="0">'PUNTUACIÓN PRUEBA'!$A$2:$I$32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2" l="1"/>
  <c r="AD20" i="16"/>
  <c r="AC20" i="16"/>
  <c r="AB20" i="16"/>
  <c r="AA20" i="16"/>
  <c r="Z20" i="16"/>
  <c r="Y20" i="16"/>
  <c r="X20" i="16"/>
  <c r="W20" i="16"/>
  <c r="V20" i="16"/>
  <c r="U20" i="16"/>
  <c r="T20" i="16"/>
  <c r="AE19" i="16"/>
  <c r="AE18" i="16"/>
  <c r="AE17" i="16"/>
  <c r="AD16" i="16"/>
  <c r="AC16" i="16"/>
  <c r="AB16" i="16"/>
  <c r="AA16" i="16"/>
  <c r="Z16" i="16"/>
  <c r="Y16" i="16"/>
  <c r="X16" i="16"/>
  <c r="W16" i="16"/>
  <c r="V16" i="16"/>
  <c r="U16" i="16"/>
  <c r="T16" i="16"/>
  <c r="AE15" i="16"/>
  <c r="AE14" i="16"/>
  <c r="AE13" i="16"/>
  <c r="AE16" i="16" s="1"/>
  <c r="AF13" i="16" s="1"/>
  <c r="D20" i="16" s="1"/>
  <c r="AE4" i="16"/>
  <c r="Q19" i="16"/>
  <c r="Q18" i="16"/>
  <c r="Q17" i="16"/>
  <c r="Q15" i="16"/>
  <c r="Q14" i="16"/>
  <c r="Q13" i="16"/>
  <c r="D101" i="12"/>
  <c r="D93" i="12"/>
  <c r="D85" i="12"/>
  <c r="D77" i="12"/>
  <c r="D69" i="12"/>
  <c r="D61" i="12"/>
  <c r="D53" i="12"/>
  <c r="D45" i="12"/>
  <c r="D37" i="12"/>
  <c r="D29" i="12"/>
  <c r="D21" i="12"/>
  <c r="AP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AQ107" i="12"/>
  <c r="AQ106" i="12"/>
  <c r="AQ105" i="12"/>
  <c r="AQ108" i="12" s="1"/>
  <c r="AP104" i="12"/>
  <c r="AO104" i="12"/>
  <c r="AN104" i="12"/>
  <c r="AM104" i="12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AQ103" i="12"/>
  <c r="AQ102" i="12"/>
  <c r="AQ101" i="12"/>
  <c r="AP100" i="12"/>
  <c r="AO100" i="12"/>
  <c r="AN100" i="12"/>
  <c r="AM100" i="12"/>
  <c r="AL100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AQ99" i="12"/>
  <c r="AQ98" i="12"/>
  <c r="AQ97" i="12"/>
  <c r="AP96" i="12"/>
  <c r="AO96" i="12"/>
  <c r="AN96" i="12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AQ95" i="12"/>
  <c r="AQ94" i="12"/>
  <c r="AQ96" i="12" s="1"/>
  <c r="AQ93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AQ91" i="12"/>
  <c r="AQ90" i="12"/>
  <c r="AQ89" i="12"/>
  <c r="AQ92" i="12" s="1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AQ87" i="12"/>
  <c r="AQ86" i="12"/>
  <c r="AQ85" i="12"/>
  <c r="AQ88" i="12" s="1"/>
  <c r="AP84" i="12"/>
  <c r="AO84" i="12"/>
  <c r="AN84" i="12"/>
  <c r="AM84" i="12"/>
  <c r="AL84" i="12"/>
  <c r="AK84" i="12"/>
  <c r="AJ84" i="12"/>
  <c r="AI84" i="12"/>
  <c r="AH84" i="12"/>
  <c r="AG84" i="12"/>
  <c r="AF84" i="12"/>
  <c r="AE84" i="12"/>
  <c r="AD84" i="12"/>
  <c r="AC84" i="12"/>
  <c r="AB84" i="12"/>
  <c r="AA84" i="12"/>
  <c r="Z84" i="12"/>
  <c r="AQ83" i="12"/>
  <c r="AQ82" i="12"/>
  <c r="AQ81" i="12"/>
  <c r="AP80" i="12"/>
  <c r="AO80" i="12"/>
  <c r="AN80" i="12"/>
  <c r="AM80" i="12"/>
  <c r="AL80" i="12"/>
  <c r="AK80" i="12"/>
  <c r="AJ80" i="12"/>
  <c r="AI80" i="12"/>
  <c r="AH80" i="12"/>
  <c r="AG80" i="12"/>
  <c r="AF80" i="12"/>
  <c r="AE80" i="12"/>
  <c r="AD80" i="12"/>
  <c r="AC80" i="12"/>
  <c r="AB80" i="12"/>
  <c r="AA80" i="12"/>
  <c r="Z80" i="12"/>
  <c r="AQ79" i="12"/>
  <c r="AQ78" i="12"/>
  <c r="AQ77" i="12"/>
  <c r="AQ80" i="12" s="1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AQ75" i="12"/>
  <c r="AQ74" i="12"/>
  <c r="AQ73" i="12"/>
  <c r="AQ76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AQ71" i="12"/>
  <c r="AQ70" i="12"/>
  <c r="AQ69" i="12"/>
  <c r="AP68" i="12"/>
  <c r="AO68" i="12"/>
  <c r="AN68" i="12"/>
  <c r="AM68" i="12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AQ67" i="12"/>
  <c r="AQ66" i="12"/>
  <c r="AQ65" i="12"/>
  <c r="AQ68" i="12" s="1"/>
  <c r="AP64" i="12"/>
  <c r="AO64" i="12"/>
  <c r="AN64" i="12"/>
  <c r="AM64" i="12"/>
  <c r="AL64" i="12"/>
  <c r="AK64" i="12"/>
  <c r="AJ64" i="12"/>
  <c r="AI64" i="12"/>
  <c r="AH64" i="12"/>
  <c r="AG64" i="12"/>
  <c r="AF64" i="12"/>
  <c r="AE64" i="12"/>
  <c r="AD64" i="12"/>
  <c r="AC64" i="12"/>
  <c r="AB64" i="12"/>
  <c r="AA64" i="12"/>
  <c r="Z64" i="12"/>
  <c r="AQ63" i="12"/>
  <c r="AQ62" i="12"/>
  <c r="AQ61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AQ59" i="12"/>
  <c r="AQ58" i="12"/>
  <c r="AQ57" i="12"/>
  <c r="AQ60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AQ55" i="12"/>
  <c r="AQ54" i="12"/>
  <c r="AQ53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AQ51" i="12"/>
  <c r="AQ50" i="12"/>
  <c r="AQ49" i="12"/>
  <c r="AQ52" i="12" s="1"/>
  <c r="AR49" i="12" s="1"/>
  <c r="E52" i="12" s="1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AQ47" i="12"/>
  <c r="AQ46" i="12"/>
  <c r="AQ45" i="12"/>
  <c r="AP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AQ43" i="12"/>
  <c r="AQ42" i="12"/>
  <c r="AQ44" i="12" s="1"/>
  <c r="AQ41" i="12"/>
  <c r="AP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AQ39" i="12"/>
  <c r="AQ38" i="12"/>
  <c r="AQ37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AQ35" i="12"/>
  <c r="AQ34" i="12"/>
  <c r="AQ33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AQ31" i="12"/>
  <c r="AQ30" i="12"/>
  <c r="AQ29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AQ27" i="12"/>
  <c r="AQ26" i="12"/>
  <c r="AQ25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AQ23" i="12"/>
  <c r="AQ22" i="12"/>
  <c r="AQ21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AQ19" i="12"/>
  <c r="AQ18" i="12"/>
  <c r="AQ17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AQ15" i="12"/>
  <c r="AQ14" i="12"/>
  <c r="AQ13" i="12"/>
  <c r="AQ4" i="12"/>
  <c r="W107" i="12"/>
  <c r="W106" i="12"/>
  <c r="W105" i="12"/>
  <c r="W103" i="12"/>
  <c r="W102" i="12"/>
  <c r="W101" i="12"/>
  <c r="W99" i="12"/>
  <c r="W98" i="12"/>
  <c r="W97" i="12"/>
  <c r="W95" i="12"/>
  <c r="W94" i="12"/>
  <c r="W93" i="12"/>
  <c r="W91" i="12"/>
  <c r="W90" i="12"/>
  <c r="W89" i="12"/>
  <c r="W87" i="12"/>
  <c r="W86" i="12"/>
  <c r="W88" i="12" s="1"/>
  <c r="X85" i="12" s="1"/>
  <c r="B92" i="12" s="1"/>
  <c r="W85" i="12"/>
  <c r="W83" i="12"/>
  <c r="W82" i="12"/>
  <c r="W81" i="12"/>
  <c r="W79" i="12"/>
  <c r="W78" i="12"/>
  <c r="W77" i="12"/>
  <c r="W75" i="12"/>
  <c r="W74" i="12"/>
  <c r="W73" i="12"/>
  <c r="W71" i="12"/>
  <c r="W70" i="12"/>
  <c r="W69" i="12"/>
  <c r="W67" i="12"/>
  <c r="W66" i="12"/>
  <c r="W65" i="12"/>
  <c r="W63" i="12"/>
  <c r="W62" i="12"/>
  <c r="W61" i="12"/>
  <c r="W59" i="12"/>
  <c r="W58" i="12"/>
  <c r="W57" i="12"/>
  <c r="W55" i="12"/>
  <c r="W54" i="12"/>
  <c r="W53" i="12"/>
  <c r="W51" i="12"/>
  <c r="W52" i="12" s="1"/>
  <c r="X49" i="12" s="1"/>
  <c r="C52" i="12" s="1"/>
  <c r="W50" i="12"/>
  <c r="W49" i="12"/>
  <c r="W47" i="12"/>
  <c r="W46" i="12"/>
  <c r="W45" i="12"/>
  <c r="W43" i="12"/>
  <c r="W42" i="12"/>
  <c r="W41" i="12"/>
  <c r="W39" i="12"/>
  <c r="W38" i="12"/>
  <c r="W37" i="12"/>
  <c r="W35" i="12"/>
  <c r="W34" i="12"/>
  <c r="W33" i="12"/>
  <c r="W36" i="12" s="1"/>
  <c r="W31" i="12"/>
  <c r="W30" i="12"/>
  <c r="W29" i="12"/>
  <c r="W27" i="12"/>
  <c r="W26" i="12"/>
  <c r="W25" i="12"/>
  <c r="W23" i="12"/>
  <c r="W22" i="12"/>
  <c r="W21" i="12"/>
  <c r="W19" i="12"/>
  <c r="W18" i="12"/>
  <c r="W17" i="12"/>
  <c r="W15" i="12"/>
  <c r="W14" i="12"/>
  <c r="W13" i="12"/>
  <c r="W16" i="12" s="1"/>
  <c r="B101" i="12"/>
  <c r="A101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B29" i="15"/>
  <c r="B21" i="15"/>
  <c r="A29" i="15"/>
  <c r="A21" i="15"/>
  <c r="D13" i="15"/>
  <c r="AE20" i="16"/>
  <c r="AF17" i="16"/>
  <c r="E20" i="16" s="1"/>
  <c r="AQ84" i="12"/>
  <c r="AQ100" i="12"/>
  <c r="W104" i="12"/>
  <c r="W108" i="12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AQ35" i="15"/>
  <c r="AQ34" i="15"/>
  <c r="AQ33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AQ31" i="15"/>
  <c r="AQ30" i="15"/>
  <c r="AQ29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AQ27" i="15"/>
  <c r="AQ26" i="15"/>
  <c r="AQ25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AQ23" i="15"/>
  <c r="AQ22" i="15"/>
  <c r="AQ21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AQ19" i="15"/>
  <c r="AQ18" i="15"/>
  <c r="AQ17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AQ15" i="15"/>
  <c r="AQ14" i="15"/>
  <c r="AQ13" i="15"/>
  <c r="AQ4" i="15"/>
  <c r="W35" i="15"/>
  <c r="W34" i="15"/>
  <c r="W33" i="15"/>
  <c r="W31" i="15"/>
  <c r="W30" i="15"/>
  <c r="W29" i="15"/>
  <c r="W32" i="15"/>
  <c r="X29" i="15" s="1"/>
  <c r="B36" i="15" s="1"/>
  <c r="W27" i="15"/>
  <c r="W26" i="15"/>
  <c r="W25" i="15"/>
  <c r="W28" i="15" s="1"/>
  <c r="X25" i="15" s="1"/>
  <c r="C28" i="15" s="1"/>
  <c r="W23" i="15"/>
  <c r="W22" i="15"/>
  <c r="W21" i="15"/>
  <c r="W24" i="15" s="1"/>
  <c r="W19" i="15"/>
  <c r="W18" i="15"/>
  <c r="W20" i="15" s="1"/>
  <c r="X17" i="15" s="1"/>
  <c r="C20" i="15" s="1"/>
  <c r="W17" i="15"/>
  <c r="W15" i="15"/>
  <c r="W14" i="15"/>
  <c r="W13" i="15"/>
  <c r="N27" i="11"/>
  <c r="N31" i="11"/>
  <c r="N30" i="11"/>
  <c r="N29" i="11"/>
  <c r="N19" i="11"/>
  <c r="N17" i="11"/>
  <c r="N26" i="11"/>
  <c r="N24" i="11"/>
  <c r="N25" i="11"/>
  <c r="N20" i="11"/>
  <c r="N21" i="11"/>
  <c r="N22" i="11"/>
  <c r="N18" i="11"/>
  <c r="N23" i="11"/>
  <c r="N16" i="11"/>
  <c r="N14" i="11"/>
  <c r="N13" i="11"/>
  <c r="N12" i="11"/>
  <c r="N11" i="11"/>
  <c r="N10" i="11"/>
  <c r="B93" i="12"/>
  <c r="A93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Q4" i="16"/>
  <c r="W4" i="12"/>
  <c r="W4" i="15"/>
  <c r="B13" i="16"/>
  <c r="A13" i="16"/>
  <c r="P20" i="16"/>
  <c r="O20" i="16"/>
  <c r="N20" i="16"/>
  <c r="M20" i="16"/>
  <c r="L20" i="16"/>
  <c r="K20" i="16"/>
  <c r="J20" i="16"/>
  <c r="I20" i="16"/>
  <c r="H20" i="16"/>
  <c r="G20" i="16"/>
  <c r="F20" i="16"/>
  <c r="P16" i="16"/>
  <c r="O16" i="16"/>
  <c r="N16" i="16"/>
  <c r="M16" i="16"/>
  <c r="L16" i="16"/>
  <c r="K16" i="16"/>
  <c r="J16" i="16"/>
  <c r="I16" i="16"/>
  <c r="H16" i="16"/>
  <c r="G16" i="16"/>
  <c r="F16" i="16"/>
  <c r="B13" i="15"/>
  <c r="A13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B85" i="12"/>
  <c r="B77" i="12"/>
  <c r="B69" i="12"/>
  <c r="B61" i="12"/>
  <c r="B53" i="12"/>
  <c r="B45" i="12"/>
  <c r="B37" i="12"/>
  <c r="B29" i="12"/>
  <c r="A85" i="12"/>
  <c r="A77" i="12"/>
  <c r="A69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W92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A61" i="12"/>
  <c r="A53" i="12"/>
  <c r="A45" i="12"/>
  <c r="A37" i="12"/>
  <c r="A29" i="12"/>
  <c r="A21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W28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W24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W20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S14" i="11"/>
  <c r="Q14" i="11"/>
  <c r="O14" i="11"/>
  <c r="S13" i="11"/>
  <c r="T13" i="11" s="1"/>
  <c r="Q13" i="11"/>
  <c r="O13" i="11"/>
  <c r="P13" i="11" s="1"/>
  <c r="S24" i="11"/>
  <c r="Q24" i="11"/>
  <c r="R24" i="11"/>
  <c r="O24" i="11"/>
  <c r="S31" i="11"/>
  <c r="T31" i="11" s="1"/>
  <c r="Q31" i="11"/>
  <c r="O31" i="11"/>
  <c r="B13" i="12"/>
  <c r="A13" i="12"/>
  <c r="N30" i="14"/>
  <c r="O30" i="14"/>
  <c r="L30" i="14"/>
  <c r="M30" i="14"/>
  <c r="J30" i="14"/>
  <c r="K30" i="14"/>
  <c r="P30" i="14" s="1"/>
  <c r="P29" i="14"/>
  <c r="N23" i="14"/>
  <c r="L23" i="14"/>
  <c r="M23" i="14" s="1"/>
  <c r="J23" i="14"/>
  <c r="K23" i="14" s="1"/>
  <c r="N22" i="14"/>
  <c r="O22" i="14"/>
  <c r="L22" i="14"/>
  <c r="J22" i="14"/>
  <c r="N21" i="14"/>
  <c r="L21" i="14"/>
  <c r="M21" i="14" s="1"/>
  <c r="J21" i="14"/>
  <c r="K21" i="14" s="1"/>
  <c r="N20" i="14"/>
  <c r="L20" i="14"/>
  <c r="M20" i="14"/>
  <c r="J20" i="14"/>
  <c r="K20" i="14"/>
  <c r="N19" i="14"/>
  <c r="L19" i="14"/>
  <c r="M19" i="14" s="1"/>
  <c r="J19" i="14"/>
  <c r="K19" i="14" s="1"/>
  <c r="N18" i="14"/>
  <c r="L18" i="14"/>
  <c r="M18" i="14"/>
  <c r="J18" i="14"/>
  <c r="K18" i="14" s="1"/>
  <c r="P18" i="14" s="1"/>
  <c r="N17" i="14"/>
  <c r="O17" i="14"/>
  <c r="L17" i="14"/>
  <c r="M17" i="14"/>
  <c r="J17" i="14"/>
  <c r="N16" i="14"/>
  <c r="O16" i="14" s="1"/>
  <c r="O21" i="14"/>
  <c r="L16" i="14"/>
  <c r="J16" i="14"/>
  <c r="K17" i="14" s="1"/>
  <c r="P17" i="14" s="1"/>
  <c r="P15" i="14"/>
  <c r="N13" i="14"/>
  <c r="O13" i="14"/>
  <c r="L13" i="14"/>
  <c r="M13" i="14" s="1"/>
  <c r="J13" i="14"/>
  <c r="K13" i="14" s="1"/>
  <c r="P13" i="14" s="1"/>
  <c r="N12" i="14"/>
  <c r="O12" i="14" s="1"/>
  <c r="L12" i="14"/>
  <c r="J12" i="14"/>
  <c r="K12" i="14" s="1"/>
  <c r="N11" i="14"/>
  <c r="O11" i="14"/>
  <c r="L11" i="14"/>
  <c r="J11" i="14"/>
  <c r="K11" i="14" s="1"/>
  <c r="P11" i="14" s="1"/>
  <c r="N10" i="14"/>
  <c r="O10" i="14" s="1"/>
  <c r="L10" i="14"/>
  <c r="J10" i="14"/>
  <c r="K10" i="14" s="1"/>
  <c r="P10" i="14" s="1"/>
  <c r="S10" i="11"/>
  <c r="T11" i="11" s="1"/>
  <c r="Q10" i="11"/>
  <c r="R11" i="11" s="1"/>
  <c r="O10" i="11"/>
  <c r="S30" i="11"/>
  <c r="T30" i="11" s="1"/>
  <c r="Q30" i="11"/>
  <c r="R30" i="11"/>
  <c r="O30" i="11"/>
  <c r="P30" i="11" s="1"/>
  <c r="U28" i="11"/>
  <c r="S16" i="11"/>
  <c r="T22" i="11" s="1"/>
  <c r="Q16" i="11"/>
  <c r="R23" i="11"/>
  <c r="O16" i="11"/>
  <c r="P23" i="11" s="1"/>
  <c r="S22" i="11"/>
  <c r="Q22" i="11"/>
  <c r="R22" i="11" s="1"/>
  <c r="O22" i="11"/>
  <c r="S21" i="11"/>
  <c r="T21" i="11" s="1"/>
  <c r="Q21" i="11"/>
  <c r="R21" i="11"/>
  <c r="O21" i="11"/>
  <c r="S23" i="11"/>
  <c r="T23" i="11" s="1"/>
  <c r="Q23" i="11"/>
  <c r="O23" i="11"/>
  <c r="S18" i="11"/>
  <c r="Q18" i="11"/>
  <c r="O18" i="11"/>
  <c r="U15" i="11"/>
  <c r="S12" i="11"/>
  <c r="T12" i="11" s="1"/>
  <c r="S11" i="11"/>
  <c r="Q12" i="11"/>
  <c r="Q11" i="11"/>
  <c r="O12" i="11"/>
  <c r="P12" i="11" s="1"/>
  <c r="O11" i="11"/>
  <c r="Q16" i="16"/>
  <c r="R13" i="16" s="1"/>
  <c r="B20" i="16" s="1"/>
  <c r="K22" i="14"/>
  <c r="M10" i="14"/>
  <c r="O18" i="14"/>
  <c r="M12" i="14"/>
  <c r="M11" i="14"/>
  <c r="M22" i="14"/>
  <c r="P22" i="14" s="1"/>
  <c r="M16" i="14"/>
  <c r="P11" i="11"/>
  <c r="R18" i="11"/>
  <c r="P31" i="11"/>
  <c r="U31" i="11" s="1"/>
  <c r="R31" i="11"/>
  <c r="R14" i="11"/>
  <c r="T10" i="11"/>
  <c r="R10" i="11"/>
  <c r="T14" i="11"/>
  <c r="Q20" i="16"/>
  <c r="R17" i="16" s="1"/>
  <c r="C20" i="16" s="1"/>
  <c r="W16" i="15"/>
  <c r="W48" i="12"/>
  <c r="W80" i="12"/>
  <c r="P14" i="11"/>
  <c r="U14" i="11" s="1"/>
  <c r="P10" i="11"/>
  <c r="U10" i="11" s="1"/>
  <c r="O23" i="14"/>
  <c r="R16" i="11"/>
  <c r="P18" i="11"/>
  <c r="U18" i="11" s="1"/>
  <c r="T18" i="11"/>
  <c r="O19" i="14"/>
  <c r="AQ36" i="15"/>
  <c r="W32" i="12"/>
  <c r="X29" i="12" s="1"/>
  <c r="B36" i="12" s="1"/>
  <c r="W64" i="12"/>
  <c r="X61" i="12" s="1"/>
  <c r="B68" i="12" s="1"/>
  <c r="F22" i="11" s="1"/>
  <c r="W68" i="12"/>
  <c r="X65" i="12" s="1"/>
  <c r="C68" i="12" s="1"/>
  <c r="W40" i="12"/>
  <c r="X37" i="12" s="1"/>
  <c r="B44" i="12" s="1"/>
  <c r="W44" i="12"/>
  <c r="W56" i="12"/>
  <c r="W60" i="12"/>
  <c r="X57" i="12" s="1"/>
  <c r="C60" i="12" s="1"/>
  <c r="W72" i="12"/>
  <c r="X69" i="12" s="1"/>
  <c r="B76" i="12" s="1"/>
  <c r="F23" i="11" s="1"/>
  <c r="W76" i="12"/>
  <c r="X73" i="12" s="1"/>
  <c r="C76" i="12" s="1"/>
  <c r="W84" i="12"/>
  <c r="X81" i="12" s="1"/>
  <c r="C84" i="12" s="1"/>
  <c r="W96" i="12"/>
  <c r="W100" i="12"/>
  <c r="W36" i="15"/>
  <c r="X33" i="15"/>
  <c r="C36" i="15"/>
  <c r="O20" i="14"/>
  <c r="P20" i="14" s="1"/>
  <c r="K16" i="14"/>
  <c r="P16" i="14" s="1"/>
  <c r="AQ28" i="15"/>
  <c r="AR25" i="15" s="1"/>
  <c r="E28" i="15" s="1"/>
  <c r="AQ20" i="15"/>
  <c r="AR33" i="15" s="1"/>
  <c r="E36" i="15" s="1"/>
  <c r="AQ36" i="12"/>
  <c r="AQ28" i="12"/>
  <c r="AQ20" i="12"/>
  <c r="AR97" i="12" s="1"/>
  <c r="E100" i="12" s="1"/>
  <c r="AQ32" i="15"/>
  <c r="AR29" i="15" s="1"/>
  <c r="D36" i="15" s="1"/>
  <c r="H31" i="11" s="1"/>
  <c r="AQ24" i="15"/>
  <c r="AQ16" i="15"/>
  <c r="AR13" i="15" s="1"/>
  <c r="D20" i="15" s="1"/>
  <c r="AQ104" i="12"/>
  <c r="AQ72" i="12"/>
  <c r="AQ64" i="12"/>
  <c r="AQ56" i="12"/>
  <c r="AQ48" i="12"/>
  <c r="AR45" i="12" s="1"/>
  <c r="D52" i="12" s="1"/>
  <c r="H20" i="11" s="1"/>
  <c r="AQ40" i="12"/>
  <c r="AQ32" i="12"/>
  <c r="AQ24" i="12"/>
  <c r="AQ16" i="12"/>
  <c r="AR21" i="15"/>
  <c r="D28" i="15" s="1"/>
  <c r="AR77" i="12" l="1"/>
  <c r="D84" i="12" s="1"/>
  <c r="AR53" i="12"/>
  <c r="D60" i="12" s="1"/>
  <c r="AR85" i="12"/>
  <c r="D92" i="12" s="1"/>
  <c r="U11" i="11"/>
  <c r="F10" i="11"/>
  <c r="P12" i="14"/>
  <c r="AR93" i="12"/>
  <c r="D100" i="12" s="1"/>
  <c r="H26" i="11" s="1"/>
  <c r="F19" i="11"/>
  <c r="H30" i="11"/>
  <c r="U30" i="11"/>
  <c r="AR25" i="12"/>
  <c r="E28" i="12" s="1"/>
  <c r="AR57" i="12"/>
  <c r="E60" i="12" s="1"/>
  <c r="AR41" i="12"/>
  <c r="E44" i="12" s="1"/>
  <c r="AR73" i="12"/>
  <c r="E76" i="12" s="1"/>
  <c r="AR65" i="12"/>
  <c r="E68" i="12" s="1"/>
  <c r="AR101" i="12"/>
  <c r="D108" i="12" s="1"/>
  <c r="X105" i="12"/>
  <c r="C108" i="12" s="1"/>
  <c r="X89" i="12"/>
  <c r="C92" i="12" s="1"/>
  <c r="F25" i="11" s="1"/>
  <c r="X17" i="12"/>
  <c r="C20" i="12" s="1"/>
  <c r="X25" i="12"/>
  <c r="C28" i="12" s="1"/>
  <c r="X41" i="12"/>
  <c r="C44" i="12" s="1"/>
  <c r="X33" i="12"/>
  <c r="C36" i="12" s="1"/>
  <c r="F18" i="11" s="1"/>
  <c r="X97" i="12"/>
  <c r="C100" i="12" s="1"/>
  <c r="AR89" i="12"/>
  <c r="E92" i="12" s="1"/>
  <c r="AR105" i="12"/>
  <c r="E108" i="12" s="1"/>
  <c r="U13" i="11"/>
  <c r="X13" i="15"/>
  <c r="B20" i="15" s="1"/>
  <c r="F29" i="11" s="1"/>
  <c r="X21" i="15"/>
  <c r="B28" i="15" s="1"/>
  <c r="AR61" i="12"/>
  <c r="D68" i="12" s="1"/>
  <c r="H29" i="11"/>
  <c r="P23" i="14"/>
  <c r="X93" i="12"/>
  <c r="B100" i="12" s="1"/>
  <c r="X21" i="12"/>
  <c r="B28" i="12" s="1"/>
  <c r="F17" i="11" s="1"/>
  <c r="X13" i="12"/>
  <c r="B20" i="12" s="1"/>
  <c r="X45" i="12"/>
  <c r="B52" i="12" s="1"/>
  <c r="F20" i="11" s="1"/>
  <c r="X77" i="12"/>
  <c r="B84" i="12" s="1"/>
  <c r="F24" i="11" s="1"/>
  <c r="X101" i="12"/>
  <c r="B108" i="12" s="1"/>
  <c r="X53" i="12"/>
  <c r="B60" i="12" s="1"/>
  <c r="F21" i="11" s="1"/>
  <c r="AR29" i="12"/>
  <c r="D36" i="12" s="1"/>
  <c r="U23" i="11"/>
  <c r="P19" i="14"/>
  <c r="P21" i="14"/>
  <c r="AR37" i="12"/>
  <c r="D44" i="12" s="1"/>
  <c r="H19" i="11" s="1"/>
  <c r="AR17" i="15"/>
  <c r="E20" i="15" s="1"/>
  <c r="AR33" i="12"/>
  <c r="E36" i="12" s="1"/>
  <c r="T24" i="11"/>
  <c r="R13" i="11"/>
  <c r="P22" i="11"/>
  <c r="U22" i="11" s="1"/>
  <c r="P24" i="11"/>
  <c r="U24" i="11" s="1"/>
  <c r="T16" i="11"/>
  <c r="R12" i="11"/>
  <c r="U12" i="11" s="1"/>
  <c r="AR21" i="12"/>
  <c r="D28" i="12" s="1"/>
  <c r="H17" i="11" s="1"/>
  <c r="AR81" i="12"/>
  <c r="E84" i="12" s="1"/>
  <c r="AR17" i="12"/>
  <c r="E20" i="12" s="1"/>
  <c r="AR13" i="12"/>
  <c r="D20" i="12" s="1"/>
  <c r="H16" i="11" s="1"/>
  <c r="P21" i="11"/>
  <c r="U21" i="11" s="1"/>
  <c r="P16" i="11"/>
  <c r="U16" i="11" s="1"/>
  <c r="AR69" i="12"/>
  <c r="D76" i="12" s="1"/>
  <c r="H23" i="11" l="1"/>
  <c r="F16" i="11"/>
  <c r="F26" i="11"/>
  <c r="H25" i="11"/>
  <c r="H22" i="11"/>
  <c r="H18" i="11"/>
  <c r="H21" i="11"/>
  <c r="H27" i="11"/>
  <c r="H24" i="11"/>
</calcChain>
</file>

<file path=xl/sharedStrings.xml><?xml version="1.0" encoding="utf-8"?>
<sst xmlns="http://schemas.openxmlformats.org/spreadsheetml/2006/main" count="339" uniqueCount="94">
  <si>
    <t>LIBELULA</t>
  </si>
  <si>
    <t>Puntos LIGA</t>
  </si>
  <si>
    <t>BOADILLA</t>
  </si>
  <si>
    <t>CLUB</t>
  </si>
  <si>
    <t>NOMBRE PILOTO</t>
  </si>
  <si>
    <t>DORSAL LIGA</t>
  </si>
  <si>
    <t>Puntuación Prueba</t>
  </si>
  <si>
    <t xml:space="preserve">TOTAL </t>
  </si>
  <si>
    <t>Nº LICENCIA</t>
  </si>
  <si>
    <t xml:space="preserve">JUECES </t>
  </si>
  <si>
    <t>FIGURAS</t>
  </si>
  <si>
    <t>Nombre</t>
  </si>
  <si>
    <t>CONOCIDA</t>
  </si>
  <si>
    <t>PUNT</t>
  </si>
  <si>
    <t>1ª</t>
  </si>
  <si>
    <t>2ª</t>
  </si>
  <si>
    <t>NÚMERO DORSAL</t>
  </si>
  <si>
    <t>1ª PRUEBA</t>
  </si>
  <si>
    <t>Ángel Gómez</t>
  </si>
  <si>
    <t>Benjamín Moreno</t>
  </si>
  <si>
    <t>Francisco Sánchez</t>
  </si>
  <si>
    <t>FRECUENCIA</t>
  </si>
  <si>
    <t>1ª MANGA CONOCIDA</t>
  </si>
  <si>
    <t>2ª MANGA CONOCIDA</t>
  </si>
  <si>
    <t>1ª MANGA DESCONOCIDA</t>
  </si>
  <si>
    <t>Puntos</t>
  </si>
  <si>
    <t>N1000</t>
  </si>
  <si>
    <t>5ª PRUEBA Y CAMPEONATO AUTONÓMICO</t>
  </si>
  <si>
    <t>TOTAL</t>
  </si>
  <si>
    <t>Gonzalo Diez</t>
  </si>
  <si>
    <t>Javier Beraza</t>
  </si>
  <si>
    <t>Juan José Engo</t>
  </si>
  <si>
    <t>Absoluta</t>
  </si>
  <si>
    <t>Liga</t>
  </si>
  <si>
    <t>Despegue</t>
  </si>
  <si>
    <t>Medio Ocho Cubano</t>
  </si>
  <si>
    <t>Rizo Cuadrado</t>
  </si>
  <si>
    <t>Caida Ala</t>
  </si>
  <si>
    <t>Ocho Cubano</t>
  </si>
  <si>
    <t>Dos Toneles</t>
  </si>
  <si>
    <t>1ª MANGA</t>
  </si>
  <si>
    <t>2ª MANGA</t>
  </si>
  <si>
    <t>FINAL</t>
  </si>
  <si>
    <t>Prueba</t>
  </si>
  <si>
    <t>Roberto Ruiz</t>
  </si>
  <si>
    <t>IMPACTO</t>
  </si>
  <si>
    <t>Alvaro Calle Garrido</t>
  </si>
  <si>
    <t>Daniel Gómez</t>
  </si>
  <si>
    <t>Diego Martin Maestre</t>
  </si>
  <si>
    <t>Antonio Díaz Perez</t>
  </si>
  <si>
    <t>1ª Prueba</t>
  </si>
  <si>
    <t xml:space="preserve">2ª Prueba                </t>
  </si>
  <si>
    <t>3ª Prueba</t>
  </si>
  <si>
    <t>4ª Prueba</t>
  </si>
  <si>
    <t>Medio Trebol</t>
  </si>
  <si>
    <t>Combinacion Toneles</t>
  </si>
  <si>
    <t xml:space="preserve">Medio Rizo </t>
  </si>
  <si>
    <t>Triangulo</t>
  </si>
  <si>
    <t>S partida</t>
  </si>
  <si>
    <t>Snap</t>
  </si>
  <si>
    <t>Sombrero Copa</t>
  </si>
  <si>
    <t>Barrena</t>
  </si>
  <si>
    <t>Humpty</t>
  </si>
  <si>
    <t>1/2 Rizo</t>
  </si>
  <si>
    <t>Figura 9</t>
  </si>
  <si>
    <t>Toneles Opuestos</t>
  </si>
  <si>
    <t>1/2 Rizo Esquina</t>
  </si>
  <si>
    <t>Figura Z</t>
  </si>
  <si>
    <t>1ªM</t>
  </si>
  <si>
    <t>2ªM</t>
  </si>
  <si>
    <t>Bola Golf</t>
  </si>
  <si>
    <t>Medio Rizo Rombo</t>
  </si>
  <si>
    <t>Doble Immelman</t>
  </si>
  <si>
    <t>Medio Rizo Cuadrado</t>
  </si>
  <si>
    <t>Dos Rizos</t>
  </si>
  <si>
    <t>Humpty BumpsOMBRERO Copa</t>
  </si>
  <si>
    <t>Aterrrizaje</t>
  </si>
  <si>
    <t>LIGA FAM F3A- 2012</t>
  </si>
  <si>
    <t>Miguel Morales</t>
  </si>
  <si>
    <t>ARROYOMOLINOS</t>
  </si>
  <si>
    <t>MAHADAHONDA</t>
  </si>
  <si>
    <t>Daniel Rosillo</t>
  </si>
  <si>
    <t>Mario del Valle</t>
  </si>
  <si>
    <t>ORION</t>
  </si>
  <si>
    <t>Rafael Calle Garrido</t>
  </si>
  <si>
    <t>Trifón Aragoneses</t>
  </si>
  <si>
    <t>2ª PRUEBA</t>
  </si>
  <si>
    <t>2ªPRUEBA</t>
  </si>
  <si>
    <t>LIGA FAM F3A  2012 - 2ª PRUEBA (LIBELULA)</t>
  </si>
  <si>
    <t>CATEORIA  FAI</t>
  </si>
  <si>
    <t>CATEORIA AVANZADA</t>
  </si>
  <si>
    <t>CATEORIA INICIACION</t>
  </si>
  <si>
    <t>CATEORIA INICIACIÓN</t>
  </si>
  <si>
    <t>CATEORIA FAI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</si>
</sst>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3F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9" xfId="0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0" fillId="10" borderId="0" xfId="0" applyNumberFormat="1" applyFill="1"/>
    <xf numFmtId="1" fontId="0" fillId="0" borderId="0" xfId="0" applyNumberFormat="1"/>
    <xf numFmtId="0" fontId="5" fillId="0" borderId="0" xfId="0" applyFont="1"/>
    <xf numFmtId="0" fontId="5" fillId="0" borderId="1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1" fontId="6" fillId="11" borderId="12" xfId="0" applyNumberFormat="1" applyFont="1" applyFill="1" applyBorder="1"/>
    <xf numFmtId="0" fontId="0" fillId="6" borderId="13" xfId="0" applyFill="1" applyBorder="1" applyAlignment="1" applyProtection="1">
      <alignment horizontal="center" vertical="center"/>
    </xf>
    <xf numFmtId="0" fontId="1" fillId="0" borderId="1" xfId="0" applyFont="1" applyBorder="1"/>
    <xf numFmtId="1" fontId="1" fillId="12" borderId="1" xfId="0" applyNumberFormat="1" applyFont="1" applyFill="1" applyBorder="1" applyAlignment="1">
      <alignment horizontal="center"/>
    </xf>
    <xf numFmtId="1" fontId="6" fillId="11" borderId="14" xfId="0" applyNumberFormat="1" applyFont="1" applyFill="1" applyBorder="1"/>
    <xf numFmtId="0" fontId="1" fillId="13" borderId="1" xfId="0" applyFont="1" applyFill="1" applyBorder="1"/>
    <xf numFmtId="0" fontId="0" fillId="7" borderId="7" xfId="0" applyFill="1" applyBorder="1" applyAlignment="1" applyProtection="1">
      <alignment wrapText="1"/>
    </xf>
    <xf numFmtId="0" fontId="0" fillId="7" borderId="1" xfId="0" applyFill="1" applyBorder="1" applyAlignment="1" applyProtection="1">
      <alignment wrapText="1"/>
    </xf>
    <xf numFmtId="0" fontId="1" fillId="0" borderId="15" xfId="0" applyFont="1" applyFill="1" applyBorder="1" applyAlignment="1">
      <alignment horizontal="center"/>
    </xf>
    <xf numFmtId="0" fontId="1" fillId="13" borderId="16" xfId="0" applyFont="1" applyFill="1" applyBorder="1"/>
    <xf numFmtId="0" fontId="1" fillId="0" borderId="16" xfId="0" applyFont="1" applyBorder="1"/>
    <xf numFmtId="1" fontId="1" fillId="12" borderId="16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/>
    <xf numFmtId="1" fontId="0" fillId="4" borderId="17" xfId="0" applyNumberFormat="1" applyFill="1" applyBorder="1" applyAlignment="1">
      <alignment horizontal="center"/>
    </xf>
    <xf numFmtId="0" fontId="0" fillId="6" borderId="0" xfId="0" applyFill="1" applyBorder="1" applyAlignment="1" applyProtection="1">
      <alignment horizontal="center" vertical="center"/>
    </xf>
    <xf numFmtId="1" fontId="0" fillId="4" borderId="18" xfId="0" applyNumberForma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11" borderId="9" xfId="0" applyFill="1" applyBorder="1" applyAlignment="1">
      <alignment horizontal="center"/>
    </xf>
    <xf numFmtId="1" fontId="0" fillId="14" borderId="20" xfId="0" applyNumberFormat="1" applyFill="1" applyBorder="1" applyAlignment="1">
      <alignment horizontal="center"/>
    </xf>
    <xf numFmtId="0" fontId="0" fillId="15" borderId="6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8" xfId="0" applyFill="1" applyBorder="1" applyProtection="1">
      <protection locked="0"/>
    </xf>
    <xf numFmtId="0" fontId="0" fillId="15" borderId="1" xfId="0" applyFill="1" applyBorder="1" applyProtection="1">
      <protection locked="0"/>
    </xf>
    <xf numFmtId="1" fontId="6" fillId="0" borderId="12" xfId="0" applyNumberFormat="1" applyFont="1" applyFill="1" applyBorder="1"/>
    <xf numFmtId="1" fontId="6" fillId="0" borderId="14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center"/>
    </xf>
    <xf numFmtId="1" fontId="1" fillId="16" borderId="1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0" fillId="17" borderId="20" xfId="0" applyNumberFormat="1" applyFill="1" applyBorder="1" applyAlignment="1">
      <alignment horizontal="center"/>
    </xf>
    <xf numFmtId="1" fontId="1" fillId="16" borderId="1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8" borderId="1" xfId="0" applyNumberFormat="1" applyFont="1" applyFill="1" applyBorder="1" applyAlignment="1">
      <alignment horizontal="left"/>
    </xf>
    <xf numFmtId="0" fontId="1" fillId="18" borderId="1" xfId="0" applyFont="1" applyFill="1" applyBorder="1" applyAlignment="1">
      <alignment horizontal="center"/>
    </xf>
    <xf numFmtId="1" fontId="1" fillId="18" borderId="1" xfId="0" applyNumberFormat="1" applyFont="1" applyFill="1" applyBorder="1" applyAlignment="1">
      <alignment horizontal="center"/>
    </xf>
    <xf numFmtId="1" fontId="6" fillId="18" borderId="12" xfId="0" applyNumberFormat="1" applyFont="1" applyFill="1" applyBorder="1"/>
    <xf numFmtId="0" fontId="1" fillId="0" borderId="16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8" xfId="0" applyBorder="1" applyAlignment="1"/>
    <xf numFmtId="0" fontId="4" fillId="8" borderId="19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/>
    <xf numFmtId="0" fontId="0" fillId="4" borderId="43" xfId="0" applyFill="1" applyBorder="1" applyAlignment="1">
      <alignment horizontal="center" vertical="center"/>
    </xf>
    <xf numFmtId="0" fontId="0" fillId="6" borderId="0" xfId="0" applyFill="1" applyBorder="1" applyAlignment="1" applyProtection="1">
      <alignment horizontal="center" vertical="center" textRotation="90"/>
    </xf>
    <xf numFmtId="0" fontId="0" fillId="0" borderId="0" xfId="0" applyAlignment="1">
      <alignment textRotation="90"/>
    </xf>
    <xf numFmtId="0" fontId="0" fillId="0" borderId="21" xfId="0" applyBorder="1" applyAlignment="1">
      <alignment textRotation="9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textRotation="90" wrapText="1"/>
    </xf>
    <xf numFmtId="0" fontId="0" fillId="0" borderId="0" xfId="0" applyAlignment="1">
      <alignment textRotation="90" wrapText="1"/>
    </xf>
    <xf numFmtId="0" fontId="0" fillId="0" borderId="37" xfId="0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1" borderId="32" xfId="0" applyFill="1" applyBorder="1" applyAlignment="1"/>
    <xf numFmtId="0" fontId="0" fillId="11" borderId="33" xfId="0" applyFill="1" applyBorder="1" applyAlignment="1"/>
    <xf numFmtId="0" fontId="0" fillId="11" borderId="34" xfId="0" applyFill="1" applyBorder="1" applyAlignment="1"/>
    <xf numFmtId="0" fontId="0" fillId="17" borderId="32" xfId="0" applyFill="1" applyBorder="1" applyAlignment="1"/>
    <xf numFmtId="0" fontId="0" fillId="17" borderId="33" xfId="0" applyFill="1" applyBorder="1" applyAlignment="1"/>
    <xf numFmtId="0" fontId="0" fillId="17" borderId="34" xfId="0" applyFill="1" applyBorder="1" applyAlignment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Border="1" applyAlignment="1" applyProtection="1">
      <alignment horizontal="center" vertical="center"/>
    </xf>
    <xf numFmtId="0" fontId="0" fillId="6" borderId="42" xfId="0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9" borderId="39" xfId="0" applyFill="1" applyBorder="1" applyAlignment="1" applyProtection="1">
      <alignment wrapText="1"/>
    </xf>
    <xf numFmtId="0" fontId="0" fillId="0" borderId="41" xfId="0" applyBorder="1" applyAlignment="1">
      <alignment wrapText="1"/>
    </xf>
    <xf numFmtId="0" fontId="0" fillId="19" borderId="38" xfId="0" applyFill="1" applyBorder="1" applyAlignment="1"/>
    <xf numFmtId="0" fontId="0" fillId="0" borderId="40" xfId="0" applyBorder="1" applyAlignment="1"/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1" xfId="0" applyBorder="1" applyAlignment="1">
      <alignment horizontal="center"/>
    </xf>
    <xf numFmtId="49" fontId="0" fillId="0" borderId="35" xfId="0" applyNumberForma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49" fontId="0" fillId="0" borderId="37" xfId="0" applyNumberFormat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49" fontId="0" fillId="0" borderId="39" xfId="0" applyNumberFormat="1" applyBorder="1" applyAlignment="1" applyProtection="1">
      <alignment horizontal="center" vertical="center" wrapText="1"/>
      <protection locked="0"/>
    </xf>
    <xf numFmtId="49" fontId="0" fillId="0" borderId="40" xfId="0" applyNumberFormat="1" applyBorder="1" applyAlignment="1" applyProtection="1">
      <alignment horizontal="center" vertical="center" wrapText="1"/>
      <protection locked="0"/>
    </xf>
    <xf numFmtId="49" fontId="0" fillId="0" borderId="41" xfId="0" applyNumberForma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80" zoomScaleNormal="80" workbookViewId="0">
      <selection activeCell="A30" sqref="A30:B32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23.85546875" style="1" customWidth="1"/>
    <col min="4" max="4" width="26.5703125" style="1" bestFit="1" customWidth="1"/>
    <col min="5" max="5" width="10.7109375" style="1" customWidth="1"/>
    <col min="6" max="6" width="12.5703125" style="1" customWidth="1"/>
    <col min="7" max="7" width="10.7109375" style="1" customWidth="1"/>
    <col min="8" max="8" width="12.5703125" style="1" customWidth="1"/>
    <col min="10" max="11" width="12.42578125" hidden="1" customWidth="1" outlineLevel="1"/>
    <col min="12" max="16" width="11.42578125" hidden="1" customWidth="1" outlineLevel="1"/>
    <col min="17" max="17" width="12" bestFit="1" customWidth="1" collapsed="1"/>
  </cols>
  <sheetData>
    <row r="1" spans="1:16" ht="15.75" thickBot="1" x14ac:dyDescent="0.25">
      <c r="B1" s="2"/>
      <c r="C1" s="2"/>
      <c r="D1" s="3"/>
      <c r="E1" s="2"/>
      <c r="F1" s="2"/>
      <c r="G1" s="2"/>
      <c r="H1" s="2"/>
    </row>
    <row r="2" spans="1:16" ht="13.5" thickTop="1" x14ac:dyDescent="0.2">
      <c r="A2" s="80" t="s">
        <v>88</v>
      </c>
      <c r="B2" s="81"/>
      <c r="C2" s="81"/>
      <c r="D2" s="81"/>
      <c r="E2" s="81"/>
      <c r="F2" s="81"/>
      <c r="G2" s="81"/>
      <c r="H2" s="81"/>
      <c r="I2" s="82"/>
    </row>
    <row r="3" spans="1:16" ht="15.75" customHeight="1" x14ac:dyDescent="0.2">
      <c r="A3" s="83"/>
      <c r="B3" s="84"/>
      <c r="C3" s="84"/>
      <c r="D3" s="84"/>
      <c r="E3" s="84"/>
      <c r="F3" s="84"/>
      <c r="G3" s="84"/>
      <c r="H3" s="84"/>
      <c r="I3" s="85"/>
    </row>
    <row r="4" spans="1:16" ht="52.5" customHeight="1" thickBot="1" x14ac:dyDescent="0.35">
      <c r="A4" s="86" t="s">
        <v>5</v>
      </c>
      <c r="B4" s="88" t="s">
        <v>4</v>
      </c>
      <c r="C4" s="88" t="s">
        <v>21</v>
      </c>
      <c r="D4" s="88" t="s">
        <v>3</v>
      </c>
      <c r="E4" s="77" t="s">
        <v>40</v>
      </c>
      <c r="F4" s="77"/>
      <c r="G4" s="77" t="s">
        <v>41</v>
      </c>
      <c r="H4" s="77"/>
      <c r="I4" s="78" t="s">
        <v>42</v>
      </c>
      <c r="J4" s="79" t="s">
        <v>27</v>
      </c>
      <c r="K4" s="79"/>
      <c r="L4" s="79"/>
      <c r="M4" s="79"/>
      <c r="N4" s="79"/>
      <c r="O4" s="79"/>
    </row>
    <row r="5" spans="1:16" ht="30" customHeight="1" thickBot="1" x14ac:dyDescent="0.25">
      <c r="A5" s="87"/>
      <c r="B5" s="89"/>
      <c r="C5" s="89"/>
      <c r="D5" s="89"/>
      <c r="E5" s="22" t="s">
        <v>32</v>
      </c>
      <c r="F5" s="22" t="s">
        <v>26</v>
      </c>
      <c r="G5" s="22" t="s">
        <v>32</v>
      </c>
      <c r="H5" s="22" t="s">
        <v>26</v>
      </c>
      <c r="I5" s="78"/>
      <c r="J5" s="21" t="s">
        <v>25</v>
      </c>
      <c r="K5" s="17" t="s">
        <v>26</v>
      </c>
      <c r="L5" s="17" t="s">
        <v>25</v>
      </c>
      <c r="M5" s="17" t="s">
        <v>26</v>
      </c>
      <c r="N5" s="17" t="s">
        <v>25</v>
      </c>
      <c r="O5" s="17" t="s">
        <v>26</v>
      </c>
    </row>
    <row r="6" spans="1:16" x14ac:dyDescent="0.2">
      <c r="A6" s="74" t="s">
        <v>9</v>
      </c>
      <c r="B6" s="75"/>
      <c r="C6" s="75"/>
      <c r="D6" s="75"/>
      <c r="E6" s="75"/>
      <c r="F6" s="75"/>
      <c r="G6" s="75"/>
      <c r="H6" s="75"/>
      <c r="I6" s="76"/>
    </row>
    <row r="7" spans="1:16" x14ac:dyDescent="0.2">
      <c r="A7" s="6"/>
      <c r="B7" s="4"/>
      <c r="C7" s="4"/>
      <c r="D7" s="5"/>
      <c r="E7" s="72"/>
      <c r="F7" s="72"/>
      <c r="G7" s="72"/>
      <c r="H7" s="72"/>
      <c r="I7" s="73"/>
    </row>
    <row r="8" spans="1:16" x14ac:dyDescent="0.2">
      <c r="A8" s="74" t="s">
        <v>91</v>
      </c>
      <c r="B8" s="75"/>
      <c r="C8" s="75"/>
      <c r="D8" s="75"/>
      <c r="E8" s="75"/>
      <c r="F8" s="75"/>
      <c r="G8" s="75"/>
      <c r="H8" s="75"/>
      <c r="I8" s="76"/>
    </row>
    <row r="9" spans="1:16" ht="15.75" x14ac:dyDescent="0.25">
      <c r="A9" s="6">
        <v>16</v>
      </c>
      <c r="B9" s="28" t="s">
        <v>81</v>
      </c>
      <c r="C9" s="7"/>
      <c r="D9" s="25" t="s">
        <v>79</v>
      </c>
      <c r="E9" s="63"/>
      <c r="F9" s="63"/>
      <c r="G9" s="63"/>
      <c r="H9" s="63"/>
      <c r="I9" s="55"/>
      <c r="J9" s="18"/>
      <c r="K9" s="18"/>
      <c r="L9" s="18"/>
      <c r="M9" s="18"/>
      <c r="N9" s="18"/>
      <c r="O9" s="18"/>
      <c r="P9" s="19"/>
    </row>
    <row r="10" spans="1:16" ht="15.75" x14ac:dyDescent="0.25">
      <c r="A10" s="6"/>
      <c r="B10" s="4"/>
      <c r="C10" s="7"/>
      <c r="D10" s="4"/>
      <c r="E10" s="63"/>
      <c r="F10" s="63"/>
      <c r="G10" s="63"/>
      <c r="H10" s="63"/>
      <c r="I10" s="55"/>
      <c r="J10" s="18" t="e">
        <f>#REF!</f>
        <v>#REF!</v>
      </c>
      <c r="K10" s="18" t="e">
        <f>(J10*1000)/MAX(#REF!)</f>
        <v>#REF!</v>
      </c>
      <c r="L10" s="18" t="e">
        <f>#REF!</f>
        <v>#REF!</v>
      </c>
      <c r="M10" s="18" t="e">
        <f>(L10*1000)/MAX(#REF!)</f>
        <v>#REF!</v>
      </c>
      <c r="N10" s="18" t="e">
        <f>#REF!</f>
        <v>#REF!</v>
      </c>
      <c r="O10" s="18" t="e">
        <f>(N10*1000)/MAX(#REF!)</f>
        <v>#REF!</v>
      </c>
      <c r="P10" s="19" t="e">
        <f>0.4*((K10+O10)-MIN(K10,O10))+0.6*M10</f>
        <v>#REF!</v>
      </c>
    </row>
    <row r="11" spans="1:16" ht="15.75" x14ac:dyDescent="0.25">
      <c r="A11" s="6"/>
      <c r="B11" s="4"/>
      <c r="C11" s="7"/>
      <c r="D11" s="4"/>
      <c r="E11" s="63"/>
      <c r="F11" s="63"/>
      <c r="G11" s="63"/>
      <c r="H11" s="63"/>
      <c r="I11" s="55"/>
      <c r="J11" s="18" t="e">
        <f>#REF!</f>
        <v>#REF!</v>
      </c>
      <c r="K11" s="18" t="e">
        <f>(J11*1000)/MAX(#REF!)</f>
        <v>#REF!</v>
      </c>
      <c r="L11" s="18" t="e">
        <f>#REF!</f>
        <v>#REF!</v>
      </c>
      <c r="M11" s="18" t="e">
        <f>(L11*1000)/MAX(#REF!)</f>
        <v>#REF!</v>
      </c>
      <c r="N11" s="18" t="e">
        <f>#REF!</f>
        <v>#REF!</v>
      </c>
      <c r="O11" s="18" t="e">
        <f>(N11*1000)/MAX(#REF!)</f>
        <v>#REF!</v>
      </c>
      <c r="P11" s="19" t="e">
        <f>0.4*((K11+O11)-MIN(K11,O11))+0.6*M11</f>
        <v>#REF!</v>
      </c>
    </row>
    <row r="12" spans="1:16" ht="14.25" customHeight="1" x14ac:dyDescent="0.25">
      <c r="A12" s="6"/>
      <c r="B12" s="4"/>
      <c r="C12" s="7"/>
      <c r="D12" s="4"/>
      <c r="E12" s="63"/>
      <c r="F12" s="63"/>
      <c r="G12" s="63"/>
      <c r="H12" s="63"/>
      <c r="I12" s="55"/>
      <c r="J12" s="18" t="e">
        <f>#REF!</f>
        <v>#REF!</v>
      </c>
      <c r="K12" s="18" t="e">
        <f>(J12*1000)/MAX(#REF!)</f>
        <v>#REF!</v>
      </c>
      <c r="L12" s="18" t="e">
        <f>#REF!</f>
        <v>#REF!</v>
      </c>
      <c r="M12" s="18" t="e">
        <f>(L12*1000)/MAX(#REF!)</f>
        <v>#REF!</v>
      </c>
      <c r="N12" s="18" t="e">
        <f>#REF!</f>
        <v>#REF!</v>
      </c>
      <c r="O12" s="18" t="e">
        <f>(N12*1000)/MAX(#REF!)</f>
        <v>#REF!</v>
      </c>
      <c r="P12" s="19" t="e">
        <f>0.4*((K12+O12)-MIN(K12,O12))+0.6*M12</f>
        <v>#REF!</v>
      </c>
    </row>
    <row r="13" spans="1:16" ht="14.25" customHeight="1" x14ac:dyDescent="0.25">
      <c r="A13" s="6"/>
      <c r="B13" s="4"/>
      <c r="C13" s="7"/>
      <c r="D13" s="4"/>
      <c r="E13" s="63"/>
      <c r="F13" s="63"/>
      <c r="G13" s="63"/>
      <c r="H13" s="63"/>
      <c r="I13" s="55"/>
      <c r="J13" s="18" t="e">
        <f>#REF!</f>
        <v>#REF!</v>
      </c>
      <c r="K13" s="18" t="e">
        <f>(J13*1000)/MAX(#REF!)</f>
        <v>#REF!</v>
      </c>
      <c r="L13" s="18" t="e">
        <f>#REF!</f>
        <v>#REF!</v>
      </c>
      <c r="M13" s="18" t="e">
        <f>(L13*1000)/MAX(#REF!)</f>
        <v>#REF!</v>
      </c>
      <c r="N13" s="18" t="e">
        <f>#REF!</f>
        <v>#REF!</v>
      </c>
      <c r="O13" s="18" t="e">
        <f>(N13*1000)/MAX(#REF!)</f>
        <v>#REF!</v>
      </c>
      <c r="P13" s="19" t="e">
        <f>0.4*((K13+O13)-MIN(K13,O13))+0.6*M13</f>
        <v>#REF!</v>
      </c>
    </row>
    <row r="14" spans="1:16" ht="15.75" x14ac:dyDescent="0.25">
      <c r="A14" s="6"/>
      <c r="B14" s="25"/>
      <c r="C14" s="7"/>
      <c r="D14" s="25"/>
      <c r="E14" s="63"/>
      <c r="F14" s="63"/>
      <c r="G14" s="63"/>
      <c r="H14" s="63"/>
      <c r="I14" s="55"/>
      <c r="J14" s="18"/>
      <c r="K14" s="18"/>
      <c r="L14" s="18"/>
      <c r="M14" s="18"/>
      <c r="N14" s="18"/>
      <c r="O14" s="18"/>
      <c r="P14" s="19"/>
    </row>
    <row r="15" spans="1:16" ht="16.5" customHeight="1" x14ac:dyDescent="0.2">
      <c r="A15" s="74" t="s">
        <v>90</v>
      </c>
      <c r="B15" s="75"/>
      <c r="C15" s="75"/>
      <c r="D15" s="75"/>
      <c r="E15" s="75"/>
      <c r="F15" s="75"/>
      <c r="G15" s="75"/>
      <c r="H15" s="75"/>
      <c r="I15" s="76"/>
      <c r="J15" s="18"/>
      <c r="K15" s="18"/>
      <c r="L15" s="18"/>
      <c r="M15" s="18"/>
      <c r="N15" s="18"/>
      <c r="O15" s="18"/>
      <c r="P15" s="19">
        <f t="shared" ref="P15:P30" si="0">0.4*((K15+O15)-MIN(K15,O15))+0.6*M15</f>
        <v>0</v>
      </c>
    </row>
    <row r="16" spans="1:16" ht="15.75" customHeight="1" x14ac:dyDescent="0.25">
      <c r="A16" s="6">
        <v>1</v>
      </c>
      <c r="B16" s="44" t="s">
        <v>44</v>
      </c>
      <c r="C16" s="25"/>
      <c r="D16" s="7" t="s">
        <v>45</v>
      </c>
      <c r="E16" s="63"/>
      <c r="F16" s="63"/>
      <c r="G16" s="63"/>
      <c r="H16" s="63"/>
      <c r="I16" s="55"/>
      <c r="J16" s="18" t="e">
        <f>#REF!</f>
        <v>#REF!</v>
      </c>
      <c r="K16" s="18" t="e">
        <f t="shared" ref="K16:K23" si="1">(J16*1000)/MAX(J$16:J$22)</f>
        <v>#REF!</v>
      </c>
      <c r="L16" s="18" t="e">
        <f>#REF!</f>
        <v>#REF!</v>
      </c>
      <c r="M16" s="18" t="e">
        <f t="shared" ref="M16:M23" si="2">(L16*1000)/MAX(L$16:L$22)</f>
        <v>#REF!</v>
      </c>
      <c r="N16" s="18" t="e">
        <f>#REF!</f>
        <v>#REF!</v>
      </c>
      <c r="O16" s="18" t="e">
        <f t="shared" ref="O16:O23" si="3">(N16*1000)/MAX(N$16:N$22)</f>
        <v>#REF!</v>
      </c>
      <c r="P16" s="19" t="e">
        <f t="shared" si="0"/>
        <v>#REF!</v>
      </c>
    </row>
    <row r="17" spans="1:16" ht="17.25" customHeight="1" x14ac:dyDescent="0.25">
      <c r="A17" s="6">
        <v>2</v>
      </c>
      <c r="B17" s="44" t="s">
        <v>18</v>
      </c>
      <c r="C17" s="25"/>
      <c r="D17" s="7" t="s">
        <v>2</v>
      </c>
      <c r="E17" s="63"/>
      <c r="F17" s="63"/>
      <c r="G17" s="63"/>
      <c r="H17" s="63"/>
      <c r="I17" s="55"/>
      <c r="J17" s="18" t="e">
        <f>#REF!</f>
        <v>#REF!</v>
      </c>
      <c r="K17" s="18" t="e">
        <f t="shared" si="1"/>
        <v>#REF!</v>
      </c>
      <c r="L17" s="18" t="e">
        <f>#REF!</f>
        <v>#REF!</v>
      </c>
      <c r="M17" s="18" t="e">
        <f t="shared" si="2"/>
        <v>#REF!</v>
      </c>
      <c r="N17" s="18" t="e">
        <f>#REF!</f>
        <v>#REF!</v>
      </c>
      <c r="O17" s="18" t="e">
        <f t="shared" si="3"/>
        <v>#REF!</v>
      </c>
      <c r="P17" s="19" t="e">
        <f t="shared" si="0"/>
        <v>#REF!</v>
      </c>
    </row>
    <row r="18" spans="1:16" ht="15.75" customHeight="1" x14ac:dyDescent="0.25">
      <c r="A18" s="6">
        <v>3</v>
      </c>
      <c r="B18" s="57" t="s">
        <v>46</v>
      </c>
      <c r="C18" s="25"/>
      <c r="D18" s="7" t="s">
        <v>45</v>
      </c>
      <c r="E18" s="63"/>
      <c r="F18" s="63"/>
      <c r="G18" s="63"/>
      <c r="H18" s="63"/>
      <c r="I18" s="55"/>
      <c r="J18" s="18" t="e">
        <f>#REF!</f>
        <v>#REF!</v>
      </c>
      <c r="K18" s="18" t="e">
        <f t="shared" si="1"/>
        <v>#REF!</v>
      </c>
      <c r="L18" s="18" t="e">
        <f>#REF!</f>
        <v>#REF!</v>
      </c>
      <c r="M18" s="18" t="e">
        <f t="shared" si="2"/>
        <v>#REF!</v>
      </c>
      <c r="N18" s="18" t="e">
        <f>#REF!</f>
        <v>#REF!</v>
      </c>
      <c r="O18" s="18" t="e">
        <f t="shared" si="3"/>
        <v>#REF!</v>
      </c>
      <c r="P18" s="19" t="e">
        <f t="shared" si="0"/>
        <v>#REF!</v>
      </c>
    </row>
    <row r="19" spans="1:16" ht="15.75" x14ac:dyDescent="0.25">
      <c r="A19" s="6">
        <v>4</v>
      </c>
      <c r="B19" s="44" t="s">
        <v>19</v>
      </c>
      <c r="C19" s="25"/>
      <c r="D19" s="7" t="s">
        <v>0</v>
      </c>
      <c r="E19" s="63"/>
      <c r="F19" s="63"/>
      <c r="G19" s="63"/>
      <c r="H19" s="63"/>
      <c r="I19" s="55"/>
      <c r="J19" s="18" t="e">
        <f>#REF!</f>
        <v>#REF!</v>
      </c>
      <c r="K19" s="18" t="e">
        <f t="shared" si="1"/>
        <v>#REF!</v>
      </c>
      <c r="L19" s="18" t="e">
        <f>#REF!</f>
        <v>#REF!</v>
      </c>
      <c r="M19" s="18" t="e">
        <f t="shared" si="2"/>
        <v>#REF!</v>
      </c>
      <c r="N19" s="18" t="e">
        <f>#REF!</f>
        <v>#REF!</v>
      </c>
      <c r="O19" s="18" t="e">
        <f t="shared" si="3"/>
        <v>#REF!</v>
      </c>
      <c r="P19" s="19" t="e">
        <f t="shared" si="0"/>
        <v>#REF!</v>
      </c>
    </row>
    <row r="20" spans="1:16" ht="17.25" customHeight="1" x14ac:dyDescent="0.25">
      <c r="A20" s="6">
        <v>5</v>
      </c>
      <c r="B20" s="44" t="s">
        <v>31</v>
      </c>
      <c r="C20" s="25"/>
      <c r="D20" s="7" t="s">
        <v>0</v>
      </c>
      <c r="E20" s="63"/>
      <c r="F20" s="63"/>
      <c r="G20" s="63"/>
      <c r="H20" s="63"/>
      <c r="I20" s="55"/>
      <c r="J20" s="18" t="e">
        <f>#REF!</f>
        <v>#REF!</v>
      </c>
      <c r="K20" s="18" t="e">
        <f t="shared" si="1"/>
        <v>#REF!</v>
      </c>
      <c r="L20" s="18" t="e">
        <f>#REF!</f>
        <v>#REF!</v>
      </c>
      <c r="M20" s="18" t="e">
        <f t="shared" si="2"/>
        <v>#REF!</v>
      </c>
      <c r="N20" s="18" t="e">
        <f>#REF!</f>
        <v>#REF!</v>
      </c>
      <c r="O20" s="18" t="e">
        <f t="shared" si="3"/>
        <v>#REF!</v>
      </c>
      <c r="P20" s="19" t="e">
        <f t="shared" si="0"/>
        <v>#REF!</v>
      </c>
    </row>
    <row r="21" spans="1:16" ht="15.75" x14ac:dyDescent="0.25">
      <c r="A21" s="6">
        <v>6</v>
      </c>
      <c r="B21" s="57" t="s">
        <v>47</v>
      </c>
      <c r="C21" s="7"/>
      <c r="D21" s="7" t="s">
        <v>2</v>
      </c>
      <c r="E21" s="63"/>
      <c r="F21" s="63"/>
      <c r="G21" s="63"/>
      <c r="H21" s="63"/>
      <c r="I21" s="55"/>
      <c r="J21" s="18" t="e">
        <f>#REF!</f>
        <v>#REF!</v>
      </c>
      <c r="K21" s="18" t="e">
        <f t="shared" si="1"/>
        <v>#REF!</v>
      </c>
      <c r="L21" s="18" t="e">
        <f>#REF!</f>
        <v>#REF!</v>
      </c>
      <c r="M21" s="18" t="e">
        <f t="shared" si="2"/>
        <v>#REF!</v>
      </c>
      <c r="N21" s="18" t="e">
        <f>#REF!</f>
        <v>#REF!</v>
      </c>
      <c r="O21" s="18" t="e">
        <f t="shared" si="3"/>
        <v>#REF!</v>
      </c>
      <c r="P21" s="19" t="e">
        <f t="shared" si="0"/>
        <v>#REF!</v>
      </c>
    </row>
    <row r="22" spans="1:16" ht="15.75" x14ac:dyDescent="0.25">
      <c r="A22" s="6">
        <v>7</v>
      </c>
      <c r="B22" s="57" t="s">
        <v>48</v>
      </c>
      <c r="C22" s="7"/>
      <c r="D22" s="7" t="s">
        <v>45</v>
      </c>
      <c r="E22" s="63"/>
      <c r="F22" s="63"/>
      <c r="G22" s="63"/>
      <c r="H22" s="63"/>
      <c r="I22" s="55"/>
      <c r="J22" s="18" t="e">
        <f>#REF!</f>
        <v>#REF!</v>
      </c>
      <c r="K22" s="18" t="e">
        <f t="shared" si="1"/>
        <v>#REF!</v>
      </c>
      <c r="L22" s="18" t="e">
        <f>#REF!</f>
        <v>#REF!</v>
      </c>
      <c r="M22" s="18" t="e">
        <f t="shared" si="2"/>
        <v>#REF!</v>
      </c>
      <c r="N22" s="18" t="e">
        <f>#REF!</f>
        <v>#REF!</v>
      </c>
      <c r="O22" s="18" t="e">
        <f t="shared" si="3"/>
        <v>#REF!</v>
      </c>
      <c r="P22" s="19" t="e">
        <f t="shared" si="0"/>
        <v>#REF!</v>
      </c>
    </row>
    <row r="23" spans="1:16" ht="15.75" x14ac:dyDescent="0.25">
      <c r="A23" s="6">
        <v>8</v>
      </c>
      <c r="B23" s="57" t="s">
        <v>30</v>
      </c>
      <c r="C23" s="7"/>
      <c r="D23" s="7" t="s">
        <v>0</v>
      </c>
      <c r="E23" s="63"/>
      <c r="F23" s="63"/>
      <c r="G23" s="63"/>
      <c r="H23" s="63"/>
      <c r="I23" s="55"/>
      <c r="J23" s="18" t="e">
        <f>#REF!</f>
        <v>#REF!</v>
      </c>
      <c r="K23" s="18" t="e">
        <f t="shared" si="1"/>
        <v>#REF!</v>
      </c>
      <c r="L23" s="18" t="e">
        <f>#REF!</f>
        <v>#REF!</v>
      </c>
      <c r="M23" s="18" t="e">
        <f t="shared" si="2"/>
        <v>#REF!</v>
      </c>
      <c r="N23" s="18" t="e">
        <f>#REF!</f>
        <v>#REF!</v>
      </c>
      <c r="O23" s="18" t="e">
        <f t="shared" si="3"/>
        <v>#REF!</v>
      </c>
      <c r="P23" s="19" t="e">
        <f>0.4*((K23+O23)-MIN(K23,O23))+0.6*M23</f>
        <v>#REF!</v>
      </c>
    </row>
    <row r="24" spans="1:16" ht="15.75" x14ac:dyDescent="0.25">
      <c r="A24" s="65">
        <v>9</v>
      </c>
      <c r="B24" s="71" t="s">
        <v>49</v>
      </c>
      <c r="C24" s="67"/>
      <c r="D24" s="67" t="s">
        <v>45</v>
      </c>
      <c r="E24" s="68"/>
      <c r="F24" s="68"/>
      <c r="G24" s="68"/>
      <c r="H24" s="68"/>
      <c r="I24" s="69"/>
      <c r="J24" s="18"/>
      <c r="K24" s="18"/>
      <c r="L24" s="18"/>
      <c r="M24" s="18"/>
      <c r="N24" s="18"/>
      <c r="O24" s="18"/>
      <c r="P24" s="19"/>
    </row>
    <row r="25" spans="1:16" ht="15.75" x14ac:dyDescent="0.25">
      <c r="A25" s="6">
        <v>10</v>
      </c>
      <c r="B25" s="57" t="s">
        <v>29</v>
      </c>
      <c r="C25" s="7"/>
      <c r="D25" s="7" t="s">
        <v>0</v>
      </c>
      <c r="E25" s="63"/>
      <c r="F25" s="63"/>
      <c r="G25" s="63"/>
      <c r="H25" s="63"/>
      <c r="I25" s="55"/>
      <c r="J25" s="18"/>
      <c r="K25" s="18"/>
      <c r="L25" s="18"/>
      <c r="M25" s="18"/>
      <c r="N25" s="18"/>
      <c r="O25" s="18"/>
      <c r="P25" s="19"/>
    </row>
    <row r="26" spans="1:16" ht="15.75" x14ac:dyDescent="0.25">
      <c r="A26" s="65">
        <v>12</v>
      </c>
      <c r="B26" s="66" t="s">
        <v>78</v>
      </c>
      <c r="C26" s="67"/>
      <c r="D26" s="67" t="s">
        <v>80</v>
      </c>
      <c r="E26" s="68"/>
      <c r="F26" s="68"/>
      <c r="G26" s="68"/>
      <c r="H26" s="68"/>
      <c r="I26" s="69"/>
      <c r="J26" s="18"/>
      <c r="K26" s="18"/>
      <c r="L26" s="18"/>
      <c r="M26" s="18"/>
      <c r="N26" s="18"/>
      <c r="O26" s="18"/>
      <c r="P26" s="19"/>
    </row>
    <row r="27" spans="1:16" ht="15.75" x14ac:dyDescent="0.25">
      <c r="A27" s="6">
        <v>15</v>
      </c>
      <c r="B27" s="57" t="s">
        <v>84</v>
      </c>
      <c r="C27" s="7"/>
      <c r="D27" s="7" t="s">
        <v>45</v>
      </c>
      <c r="E27" s="63"/>
      <c r="F27" s="63"/>
      <c r="G27" s="63"/>
      <c r="H27" s="63"/>
      <c r="I27" s="55"/>
      <c r="J27" s="18"/>
      <c r="K27" s="18"/>
      <c r="L27" s="18"/>
      <c r="M27" s="18"/>
      <c r="N27" s="18"/>
      <c r="O27" s="18"/>
      <c r="P27" s="19"/>
    </row>
    <row r="28" spans="1:16" ht="15.75" x14ac:dyDescent="0.25">
      <c r="A28" s="6"/>
      <c r="B28" s="25"/>
      <c r="C28" s="7"/>
      <c r="D28" s="25"/>
      <c r="E28" s="63"/>
      <c r="F28" s="63"/>
      <c r="G28" s="63"/>
      <c r="H28" s="63"/>
      <c r="I28" s="55"/>
      <c r="J28" s="18"/>
      <c r="K28" s="18"/>
      <c r="L28" s="18"/>
      <c r="M28" s="18"/>
      <c r="N28" s="18"/>
      <c r="O28" s="18"/>
      <c r="P28" s="19"/>
    </row>
    <row r="29" spans="1:16" x14ac:dyDescent="0.2">
      <c r="A29" s="74" t="s">
        <v>89</v>
      </c>
      <c r="B29" s="75"/>
      <c r="C29" s="75"/>
      <c r="D29" s="75"/>
      <c r="E29" s="75"/>
      <c r="F29" s="75"/>
      <c r="G29" s="75"/>
      <c r="H29" s="75"/>
      <c r="I29" s="76"/>
      <c r="J29" s="18"/>
      <c r="K29" s="18"/>
      <c r="L29" s="18"/>
      <c r="M29" s="18"/>
      <c r="N29" s="18"/>
      <c r="O29" s="18"/>
      <c r="P29" s="19">
        <f t="shared" si="0"/>
        <v>0</v>
      </c>
    </row>
    <row r="30" spans="1:16" ht="15.75" x14ac:dyDescent="0.25">
      <c r="A30" s="6">
        <v>11</v>
      </c>
      <c r="B30" s="28" t="s">
        <v>20</v>
      </c>
      <c r="C30" s="25"/>
      <c r="D30" s="7" t="s">
        <v>0</v>
      </c>
      <c r="E30" s="63"/>
      <c r="F30" s="63"/>
      <c r="G30" s="63"/>
      <c r="H30" s="63"/>
      <c r="I30" s="55"/>
      <c r="J30" s="18" t="e">
        <f>#REF!</f>
        <v>#REF!</v>
      </c>
      <c r="K30" s="18" t="e">
        <f>(J30*1000)/MAX(J$30:J$32)</f>
        <v>#REF!</v>
      </c>
      <c r="L30" s="18" t="e">
        <f>#REF!</f>
        <v>#REF!</v>
      </c>
      <c r="M30" s="18" t="e">
        <f>(L30*1000)/MAX(L$30:L$32)</f>
        <v>#REF!</v>
      </c>
      <c r="N30" s="18" t="e">
        <f>#REF!</f>
        <v>#REF!</v>
      </c>
      <c r="O30" s="18" t="e">
        <f>(N30*1000)/MAX(N$30:N$32)</f>
        <v>#REF!</v>
      </c>
      <c r="P30" s="19" t="e">
        <f t="shared" si="0"/>
        <v>#REF!</v>
      </c>
    </row>
    <row r="31" spans="1:16" ht="15.75" x14ac:dyDescent="0.25">
      <c r="A31" s="6">
        <v>13</v>
      </c>
      <c r="B31" s="28" t="s">
        <v>82</v>
      </c>
      <c r="C31" s="25"/>
      <c r="D31" s="7" t="s">
        <v>83</v>
      </c>
      <c r="E31" s="63"/>
      <c r="F31" s="63"/>
      <c r="G31" s="63"/>
      <c r="H31" s="63"/>
      <c r="I31" s="55"/>
      <c r="J31" s="18"/>
      <c r="K31" s="18"/>
      <c r="L31" s="18"/>
      <c r="M31" s="18"/>
      <c r="N31" s="18"/>
      <c r="O31" s="18"/>
      <c r="P31" s="19"/>
    </row>
    <row r="32" spans="1:16" ht="16.5" thickBot="1" x14ac:dyDescent="0.3">
      <c r="A32" s="31">
        <v>14</v>
      </c>
      <c r="B32" s="32" t="s">
        <v>85</v>
      </c>
      <c r="C32" s="70"/>
      <c r="D32" s="60" t="s">
        <v>83</v>
      </c>
      <c r="E32" s="64"/>
      <c r="F32" s="64"/>
      <c r="G32" s="64"/>
      <c r="H32" s="64"/>
      <c r="I32" s="56"/>
      <c r="J32" s="18"/>
      <c r="K32" s="18"/>
      <c r="L32" s="18"/>
      <c r="M32" s="18"/>
      <c r="N32" s="18"/>
      <c r="O32" s="18"/>
      <c r="P32" s="19"/>
    </row>
    <row r="33" ht="15.75" thickTop="1" x14ac:dyDescent="0.2"/>
  </sheetData>
  <mergeCells count="14">
    <mergeCell ref="J4:O4"/>
    <mergeCell ref="A2:I3"/>
    <mergeCell ref="A4:A5"/>
    <mergeCell ref="B4:B5"/>
    <mergeCell ref="C4:C5"/>
    <mergeCell ref="D4:D5"/>
    <mergeCell ref="E4:F4"/>
    <mergeCell ref="E7:I7"/>
    <mergeCell ref="A8:I8"/>
    <mergeCell ref="A15:I15"/>
    <mergeCell ref="A29:I29"/>
    <mergeCell ref="G4:H4"/>
    <mergeCell ref="A6:I6"/>
    <mergeCell ref="I4:I5"/>
  </mergeCells>
  <pageMargins left="0.74803149606299213" right="0.74803149606299213" top="0.31496062992125984" bottom="0.31496062992125984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="80" zoomScaleNormal="80" workbookViewId="0">
      <selection activeCell="K40" sqref="K40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17.42578125" style="1" customWidth="1"/>
    <col min="4" max="5" width="27.28515625" style="1" customWidth="1"/>
    <col min="6" max="6" width="10.7109375" style="1" customWidth="1"/>
    <col min="7" max="7" width="9.140625" style="1" customWidth="1"/>
    <col min="8" max="8" width="13.140625" customWidth="1"/>
    <col min="9" max="9" width="10.42578125" customWidth="1"/>
    <col min="10" max="10" width="13.140625" customWidth="1"/>
    <col min="11" max="11" width="10.42578125" customWidth="1"/>
    <col min="12" max="12" width="13.140625" customWidth="1"/>
    <col min="13" max="13" width="10.42578125" customWidth="1"/>
    <col min="15" max="16" width="12.42578125" hidden="1" customWidth="1" outlineLevel="1"/>
    <col min="17" max="21" width="11.42578125" hidden="1" customWidth="1" outlineLevel="1"/>
    <col min="22" max="22" width="12" bestFit="1" customWidth="1" collapsed="1"/>
  </cols>
  <sheetData>
    <row r="1" spans="1:21" ht="15.75" thickBot="1" x14ac:dyDescent="0.25">
      <c r="B1" s="2"/>
      <c r="C1" s="2"/>
      <c r="D1" s="3"/>
      <c r="E1" s="3"/>
      <c r="F1" s="2"/>
    </row>
    <row r="2" spans="1:21" ht="13.5" thickTop="1" x14ac:dyDescent="0.2">
      <c r="A2" s="80" t="s">
        <v>77</v>
      </c>
      <c r="B2" s="81"/>
      <c r="C2" s="81"/>
      <c r="D2" s="81"/>
      <c r="E2" s="81"/>
      <c r="F2" s="81"/>
      <c r="G2" s="81"/>
      <c r="H2" s="93"/>
      <c r="I2" s="93"/>
      <c r="J2" s="93"/>
      <c r="K2" s="93"/>
      <c r="L2" s="94"/>
      <c r="M2" s="94"/>
      <c r="N2" s="82"/>
    </row>
    <row r="3" spans="1:21" ht="15.75" customHeight="1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95"/>
      <c r="M3" s="95"/>
      <c r="N3" s="85"/>
    </row>
    <row r="4" spans="1:21" ht="52.5" customHeight="1" thickBot="1" x14ac:dyDescent="0.35">
      <c r="A4" s="86" t="s">
        <v>5</v>
      </c>
      <c r="B4" s="88" t="s">
        <v>4</v>
      </c>
      <c r="C4" s="88" t="s">
        <v>8</v>
      </c>
      <c r="D4" s="88" t="s">
        <v>3</v>
      </c>
      <c r="E4" s="35"/>
      <c r="F4" s="77" t="s">
        <v>50</v>
      </c>
      <c r="G4" s="77"/>
      <c r="H4" s="77" t="s">
        <v>51</v>
      </c>
      <c r="I4" s="77"/>
      <c r="J4" s="77" t="s">
        <v>52</v>
      </c>
      <c r="K4" s="77"/>
      <c r="L4" s="77" t="s">
        <v>53</v>
      </c>
      <c r="M4" s="77"/>
      <c r="N4" s="78" t="s">
        <v>7</v>
      </c>
      <c r="O4" s="79" t="s">
        <v>27</v>
      </c>
      <c r="P4" s="79"/>
      <c r="Q4" s="79"/>
      <c r="R4" s="79"/>
      <c r="S4" s="79"/>
      <c r="T4" s="79"/>
    </row>
    <row r="5" spans="1:21" ht="18.75" customHeight="1" x14ac:dyDescent="0.2">
      <c r="A5" s="87"/>
      <c r="B5" s="89"/>
      <c r="C5" s="89"/>
      <c r="D5" s="89"/>
      <c r="E5" s="36"/>
      <c r="F5" s="77" t="s">
        <v>6</v>
      </c>
      <c r="G5" s="77" t="s">
        <v>1</v>
      </c>
      <c r="H5" s="77" t="s">
        <v>6</v>
      </c>
      <c r="I5" s="77" t="s">
        <v>1</v>
      </c>
      <c r="J5" s="77" t="s">
        <v>6</v>
      </c>
      <c r="K5" s="77" t="s">
        <v>1</v>
      </c>
      <c r="L5" s="77" t="s">
        <v>6</v>
      </c>
      <c r="M5" s="77" t="s">
        <v>1</v>
      </c>
      <c r="N5" s="78"/>
      <c r="O5" s="90" t="s">
        <v>22</v>
      </c>
      <c r="P5" s="91"/>
      <c r="Q5" s="92" t="s">
        <v>24</v>
      </c>
      <c r="R5" s="91"/>
      <c r="S5" s="92" t="s">
        <v>23</v>
      </c>
      <c r="T5" s="91"/>
      <c r="U5" s="20" t="s">
        <v>28</v>
      </c>
    </row>
    <row r="6" spans="1:21" ht="30" customHeight="1" thickBot="1" x14ac:dyDescent="0.25">
      <c r="A6" s="87"/>
      <c r="B6" s="89"/>
      <c r="C6" s="89"/>
      <c r="D6" s="89"/>
      <c r="E6" s="36"/>
      <c r="F6" s="22" t="s">
        <v>43</v>
      </c>
      <c r="G6" s="22" t="s">
        <v>33</v>
      </c>
      <c r="H6" s="22" t="s">
        <v>43</v>
      </c>
      <c r="I6" s="22" t="s">
        <v>33</v>
      </c>
      <c r="J6" s="22" t="s">
        <v>43</v>
      </c>
      <c r="K6" s="22" t="s">
        <v>33</v>
      </c>
      <c r="L6" s="22" t="s">
        <v>43</v>
      </c>
      <c r="M6" s="22" t="s">
        <v>33</v>
      </c>
      <c r="N6" s="78"/>
      <c r="O6" s="21" t="s">
        <v>25</v>
      </c>
      <c r="P6" s="17" t="s">
        <v>26</v>
      </c>
      <c r="Q6" s="17" t="s">
        <v>25</v>
      </c>
      <c r="R6" s="17" t="s">
        <v>26</v>
      </c>
      <c r="S6" s="17" t="s">
        <v>25</v>
      </c>
      <c r="T6" s="17" t="s">
        <v>26</v>
      </c>
    </row>
    <row r="7" spans="1:21" x14ac:dyDescent="0.2">
      <c r="A7" s="74" t="s">
        <v>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101"/>
      <c r="M7" s="101"/>
      <c r="N7" s="76"/>
    </row>
    <row r="8" spans="1:21" x14ac:dyDescent="0.2">
      <c r="A8" s="6"/>
      <c r="B8" s="4"/>
      <c r="C8" s="7"/>
      <c r="D8" s="5"/>
      <c r="E8" s="5"/>
      <c r="F8" s="99">
        <v>3</v>
      </c>
      <c r="G8" s="100"/>
      <c r="H8" s="99"/>
      <c r="I8" s="100"/>
      <c r="J8" s="99"/>
      <c r="K8" s="100"/>
      <c r="L8" s="99"/>
      <c r="M8" s="100"/>
      <c r="N8" s="37"/>
    </row>
    <row r="9" spans="1:21" x14ac:dyDescent="0.2">
      <c r="A9" s="74" t="s">
        <v>92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101"/>
      <c r="M9" s="101"/>
      <c r="N9" s="76"/>
    </row>
    <row r="10" spans="1:21" ht="14.25" customHeight="1" x14ac:dyDescent="0.25">
      <c r="A10" s="6">
        <v>16</v>
      </c>
      <c r="B10" s="28" t="s">
        <v>81</v>
      </c>
      <c r="C10" s="25"/>
      <c r="D10" s="25"/>
      <c r="E10" s="25" t="s">
        <v>79</v>
      </c>
      <c r="F10" s="59">
        <f>MAX('Categoría C'!B20,'Categoría C'!C20)</f>
        <v>1000</v>
      </c>
      <c r="G10" s="59">
        <v>25</v>
      </c>
      <c r="H10" s="26">
        <v>0</v>
      </c>
      <c r="I10" s="26">
        <v>0</v>
      </c>
      <c r="J10" s="26"/>
      <c r="K10" s="26"/>
      <c r="L10" s="26"/>
      <c r="M10" s="26"/>
      <c r="N10" s="23">
        <f>G10+I10+K10+M10</f>
        <v>25</v>
      </c>
      <c r="O10" s="18" t="e">
        <f>#REF!</f>
        <v>#REF!</v>
      </c>
      <c r="P10" s="18" t="e">
        <f>(O10*1000)/MAX(O$10:O$12)</f>
        <v>#REF!</v>
      </c>
      <c r="Q10" s="18" t="e">
        <f>#REF!</f>
        <v>#REF!</v>
      </c>
      <c r="R10" s="18" t="e">
        <f>(Q10*1000)/MAX(Q$10:Q$12)</f>
        <v>#REF!</v>
      </c>
      <c r="S10" s="18" t="e">
        <f>#REF!</f>
        <v>#REF!</v>
      </c>
      <c r="T10" s="18" t="e">
        <f>(S10*1000)/MAX(S$10:S$12)</f>
        <v>#REF!</v>
      </c>
      <c r="U10" s="19" t="e">
        <f t="shared" ref="U10:U15" si="0">0.4*((P10+T10)-MIN(P10,T10))+0.6*R10</f>
        <v>#REF!</v>
      </c>
    </row>
    <row r="11" spans="1:21" ht="14.25" customHeight="1" x14ac:dyDescent="0.25">
      <c r="A11" s="6"/>
      <c r="B11" s="28"/>
      <c r="C11" s="25"/>
      <c r="D11" s="25"/>
      <c r="E11" s="25"/>
      <c r="F11" s="26">
        <v>0</v>
      </c>
      <c r="G11" s="26">
        <v>0</v>
      </c>
      <c r="H11" s="26">
        <v>0</v>
      </c>
      <c r="I11" s="26">
        <v>0</v>
      </c>
      <c r="J11" s="26"/>
      <c r="K11" s="26"/>
      <c r="L11" s="26"/>
      <c r="M11" s="26"/>
      <c r="N11" s="23">
        <f>G11+I11+K11+M11</f>
        <v>0</v>
      </c>
      <c r="O11" s="18" t="e">
        <f>#REF!</f>
        <v>#REF!</v>
      </c>
      <c r="P11" s="18" t="e">
        <f>(O11*1000)/MAX(O$10:O$12)</f>
        <v>#REF!</v>
      </c>
      <c r="Q11" s="18" t="e">
        <f>#REF!</f>
        <v>#REF!</v>
      </c>
      <c r="R11" s="18" t="e">
        <f>(Q11*1000)/MAX(Q$10:Q$12)</f>
        <v>#REF!</v>
      </c>
      <c r="S11" s="18" t="e">
        <f>#REF!</f>
        <v>#REF!</v>
      </c>
      <c r="T11" s="18" t="e">
        <f>(S11*1000)/MAX(S$10:S$12)</f>
        <v>#REF!</v>
      </c>
      <c r="U11" s="19" t="e">
        <f t="shared" si="0"/>
        <v>#REF!</v>
      </c>
    </row>
    <row r="12" spans="1:21" ht="14.25" customHeight="1" x14ac:dyDescent="0.25">
      <c r="A12" s="6"/>
      <c r="B12" s="28"/>
      <c r="C12" s="7"/>
      <c r="D12" s="25"/>
      <c r="E12" s="25"/>
      <c r="F12" s="26">
        <v>0</v>
      </c>
      <c r="G12" s="26">
        <v>0</v>
      </c>
      <c r="H12" s="26">
        <v>0</v>
      </c>
      <c r="I12" s="26">
        <v>0</v>
      </c>
      <c r="J12" s="26"/>
      <c r="K12" s="26"/>
      <c r="L12" s="26"/>
      <c r="M12" s="26"/>
      <c r="N12" s="23">
        <f>G12+I12+K12+M12</f>
        <v>0</v>
      </c>
      <c r="O12" s="18" t="e">
        <f>#REF!</f>
        <v>#REF!</v>
      </c>
      <c r="P12" s="18" t="e">
        <f>(O12*1000)/MAX(O$10:O$12)</f>
        <v>#REF!</v>
      </c>
      <c r="Q12" s="18" t="e">
        <f>#REF!</f>
        <v>#REF!</v>
      </c>
      <c r="R12" s="18" t="e">
        <f>(Q12*1000)/MAX(Q$10:Q$12)</f>
        <v>#REF!</v>
      </c>
      <c r="S12" s="18" t="e">
        <f>#REF!</f>
        <v>#REF!</v>
      </c>
      <c r="T12" s="18" t="e">
        <f>(S12*1000)/MAX(S$10:S$12)</f>
        <v>#REF!</v>
      </c>
      <c r="U12" s="19" t="e">
        <f t="shared" si="0"/>
        <v>#REF!</v>
      </c>
    </row>
    <row r="13" spans="1:21" ht="14.25" customHeight="1" x14ac:dyDescent="0.25">
      <c r="A13" s="6"/>
      <c r="B13" s="28"/>
      <c r="C13" s="7"/>
      <c r="D13" s="25"/>
      <c r="E13" s="25"/>
      <c r="F13" s="26">
        <v>0</v>
      </c>
      <c r="G13" s="26">
        <v>0</v>
      </c>
      <c r="H13" s="26">
        <v>0</v>
      </c>
      <c r="I13" s="26">
        <v>0</v>
      </c>
      <c r="J13" s="26"/>
      <c r="K13" s="26"/>
      <c r="L13" s="26"/>
      <c r="M13" s="26"/>
      <c r="N13" s="23">
        <f>G13+I13+K13+M13</f>
        <v>0</v>
      </c>
      <c r="O13" s="18" t="e">
        <f>#REF!</f>
        <v>#REF!</v>
      </c>
      <c r="P13" s="18" t="e">
        <f>(O13*1000)/MAX(O$10:O$12)</f>
        <v>#REF!</v>
      </c>
      <c r="Q13" s="18" t="e">
        <f>#REF!</f>
        <v>#REF!</v>
      </c>
      <c r="R13" s="18" t="e">
        <f>(Q13*1000)/MAX(Q$10:Q$12)</f>
        <v>#REF!</v>
      </c>
      <c r="S13" s="18" t="e">
        <f>#REF!</f>
        <v>#REF!</v>
      </c>
      <c r="T13" s="18" t="e">
        <f>(S13*1000)/MAX(S$10:S$12)</f>
        <v>#REF!</v>
      </c>
      <c r="U13" s="19" t="e">
        <f t="shared" si="0"/>
        <v>#REF!</v>
      </c>
    </row>
    <row r="14" spans="1:21" ht="14.25" customHeight="1" x14ac:dyDescent="0.25">
      <c r="A14" s="6"/>
      <c r="B14" s="28"/>
      <c r="C14" s="7"/>
      <c r="D14" s="25"/>
      <c r="E14" s="25"/>
      <c r="F14" s="26">
        <v>0</v>
      </c>
      <c r="G14" s="26">
        <v>0</v>
      </c>
      <c r="H14" s="26">
        <v>0</v>
      </c>
      <c r="I14" s="26">
        <v>0</v>
      </c>
      <c r="J14" s="26"/>
      <c r="K14" s="26"/>
      <c r="L14" s="26"/>
      <c r="M14" s="26"/>
      <c r="N14" s="23">
        <f>G14+I14+K14+M14</f>
        <v>0</v>
      </c>
      <c r="O14" s="18" t="e">
        <f>#REF!</f>
        <v>#REF!</v>
      </c>
      <c r="P14" s="18" t="e">
        <f>(O14*1000)/MAX(O$10:O$12)</f>
        <v>#REF!</v>
      </c>
      <c r="Q14" s="18" t="e">
        <f>#REF!</f>
        <v>#REF!</v>
      </c>
      <c r="R14" s="18" t="e">
        <f>(Q14*1000)/MAX(Q$10:Q$12)</f>
        <v>#REF!</v>
      </c>
      <c r="S14" s="18" t="e">
        <f>#REF!</f>
        <v>#REF!</v>
      </c>
      <c r="T14" s="18" t="e">
        <f>(S14*1000)/MAX(S$10:S$12)</f>
        <v>#REF!</v>
      </c>
      <c r="U14" s="19" t="e">
        <f t="shared" si="0"/>
        <v>#REF!</v>
      </c>
    </row>
    <row r="15" spans="1:21" ht="14.25" customHeight="1" x14ac:dyDescent="0.2">
      <c r="A15" s="74" t="s">
        <v>90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01"/>
      <c r="M15" s="101"/>
      <c r="N15" s="76"/>
      <c r="O15" s="18"/>
      <c r="P15" s="18"/>
      <c r="Q15" s="18"/>
      <c r="R15" s="18"/>
      <c r="S15" s="18"/>
      <c r="T15" s="18"/>
      <c r="U15" s="19">
        <f t="shared" si="0"/>
        <v>0</v>
      </c>
    </row>
    <row r="16" spans="1:21" ht="17.25" customHeight="1" x14ac:dyDescent="0.25">
      <c r="A16" s="6">
        <v>1</v>
      </c>
      <c r="B16" s="45" t="s">
        <v>44</v>
      </c>
      <c r="C16" s="7">
        <v>2.4</v>
      </c>
      <c r="D16" s="7"/>
      <c r="E16" s="41" t="s">
        <v>45</v>
      </c>
      <c r="F16" s="59">
        <f>MAX('Categoría B'!B20,'Categoría B'!C20)</f>
        <v>1000</v>
      </c>
      <c r="G16" s="59">
        <v>25</v>
      </c>
      <c r="H16" s="59">
        <f>MAX('Categoría B'!D20,'Categoría B'!E20)</f>
        <v>1000</v>
      </c>
      <c r="I16" s="59">
        <v>20</v>
      </c>
      <c r="J16" s="26"/>
      <c r="K16" s="26"/>
      <c r="L16" s="26"/>
      <c r="M16" s="26"/>
      <c r="N16" s="23">
        <f t="shared" ref="N16:N27" si="1">G16+I16+K16+M16</f>
        <v>45</v>
      </c>
      <c r="O16" s="18" t="e">
        <f>#REF!</f>
        <v>#REF!</v>
      </c>
      <c r="P16" s="18" t="e">
        <f>(O16*1000)/MAX(O$16:O$23)</f>
        <v>#REF!</v>
      </c>
      <c r="Q16" s="18" t="e">
        <f>#REF!</f>
        <v>#REF!</v>
      </c>
      <c r="R16" s="18" t="e">
        <f>(Q16*1000)/MAX(Q$16:Q$23)</f>
        <v>#REF!</v>
      </c>
      <c r="S16" s="18" t="e">
        <f>#REF!</f>
        <v>#REF!</v>
      </c>
      <c r="T16" s="18" t="e">
        <f>(S16*1000)/MAX(S$16:S$23)</f>
        <v>#REF!</v>
      </c>
      <c r="U16" s="19" t="e">
        <f>0.4*((P16+T16)-MIN(P16,T16))+0.6*R16</f>
        <v>#REF!</v>
      </c>
    </row>
    <row r="17" spans="1:21" ht="15.75" x14ac:dyDescent="0.25">
      <c r="A17" s="6">
        <v>2</v>
      </c>
      <c r="B17" s="45" t="s">
        <v>18</v>
      </c>
      <c r="C17" s="7">
        <v>2.4</v>
      </c>
      <c r="D17" s="7"/>
      <c r="E17" s="41" t="s">
        <v>2</v>
      </c>
      <c r="F17" s="59">
        <f>MAX('Categoría B'!B28,'Categoría B'!C28)</f>
        <v>530.95411507647486</v>
      </c>
      <c r="G17" s="59">
        <v>6</v>
      </c>
      <c r="H17" s="59">
        <f>MAX('Categoría B'!D28,'Categoría B'!E28)</f>
        <v>464.47507953340403</v>
      </c>
      <c r="I17" s="59">
        <v>7</v>
      </c>
      <c r="J17" s="26"/>
      <c r="K17" s="26"/>
      <c r="L17" s="26"/>
      <c r="M17" s="26"/>
      <c r="N17" s="23">
        <f t="shared" si="1"/>
        <v>13</v>
      </c>
      <c r="O17" s="18"/>
      <c r="P17" s="18"/>
      <c r="Q17" s="18"/>
      <c r="R17" s="18"/>
      <c r="S17" s="18"/>
      <c r="T17" s="18"/>
      <c r="U17" s="19"/>
    </row>
    <row r="18" spans="1:21" ht="15.75" x14ac:dyDescent="0.25">
      <c r="A18" s="6">
        <v>3</v>
      </c>
      <c r="B18" s="46" t="s">
        <v>46</v>
      </c>
      <c r="C18" s="7">
        <v>2.4</v>
      </c>
      <c r="D18" s="7"/>
      <c r="E18" s="41" t="s">
        <v>45</v>
      </c>
      <c r="F18" s="59">
        <f>MAX('Categoría B'!B36,'Categoría B'!C36)</f>
        <v>887.09677419354841</v>
      </c>
      <c r="G18" s="59">
        <v>16</v>
      </c>
      <c r="H18" s="59">
        <f>MAX('Categoría B'!D36,'Categoría B'!E36)</f>
        <v>794.1767068273092</v>
      </c>
      <c r="I18" s="59">
        <v>11</v>
      </c>
      <c r="J18" s="26"/>
      <c r="K18" s="26"/>
      <c r="L18" s="26"/>
      <c r="M18" s="26"/>
      <c r="N18" s="23">
        <f t="shared" si="1"/>
        <v>27</v>
      </c>
      <c r="O18" s="18" t="e">
        <f>#REF!</f>
        <v>#REF!</v>
      </c>
      <c r="P18" s="18" t="e">
        <f>(O18*1000)/MAX(O$16:O$23)</f>
        <v>#REF!</v>
      </c>
      <c r="Q18" s="18" t="e">
        <f>#REF!</f>
        <v>#REF!</v>
      </c>
      <c r="R18" s="18" t="e">
        <f>(Q18*1000)/MAX(Q$16:Q$23)</f>
        <v>#REF!</v>
      </c>
      <c r="S18" s="18" t="e">
        <f>#REF!</f>
        <v>#REF!</v>
      </c>
      <c r="T18" s="18" t="e">
        <f>(S18*1000)/MAX(S$16:S$23)</f>
        <v>#REF!</v>
      </c>
      <c r="U18" s="19" t="e">
        <f>0.4*((P18+T18)-MIN(P18,T18))+0.6*R18</f>
        <v>#REF!</v>
      </c>
    </row>
    <row r="19" spans="1:21" ht="15.75" x14ac:dyDescent="0.25">
      <c r="A19" s="6">
        <v>4</v>
      </c>
      <c r="B19" s="45" t="s">
        <v>19</v>
      </c>
      <c r="C19" s="7">
        <v>2.4</v>
      </c>
      <c r="D19" s="7"/>
      <c r="E19" s="41" t="s">
        <v>0</v>
      </c>
      <c r="F19" s="26">
        <f>MAX('Categoría B'!B44,'Categoría B'!C44)</f>
        <v>0</v>
      </c>
      <c r="G19" s="26">
        <v>0</v>
      </c>
      <c r="H19" s="59">
        <f>MAX('Categoría B'!D44,'Categoría B'!E44)</f>
        <v>869.47791164658634</v>
      </c>
      <c r="I19" s="59">
        <v>16</v>
      </c>
      <c r="J19" s="26"/>
      <c r="K19" s="26"/>
      <c r="L19" s="26"/>
      <c r="M19" s="26"/>
      <c r="N19" s="23">
        <f t="shared" si="1"/>
        <v>16</v>
      </c>
      <c r="O19" s="18"/>
      <c r="P19" s="18"/>
      <c r="Q19" s="18"/>
      <c r="R19" s="18"/>
      <c r="S19" s="18"/>
      <c r="T19" s="18"/>
      <c r="U19" s="19"/>
    </row>
    <row r="20" spans="1:21" ht="15.75" x14ac:dyDescent="0.25">
      <c r="A20" s="6">
        <v>5</v>
      </c>
      <c r="B20" s="45" t="s">
        <v>31</v>
      </c>
      <c r="C20" s="7">
        <v>2.4</v>
      </c>
      <c r="D20" s="7">
        <v>2443</v>
      </c>
      <c r="E20" s="41" t="s">
        <v>0</v>
      </c>
      <c r="F20" s="59">
        <f>MAX('Categoría B'!B52,'Categoría B'!C52)</f>
        <v>745.9677419354839</v>
      </c>
      <c r="G20" s="59">
        <v>10</v>
      </c>
      <c r="H20" s="59">
        <f>MAX('Categoría B'!D52,'Categoría B'!E52)</f>
        <v>598.09119830328734</v>
      </c>
      <c r="I20" s="59">
        <v>9</v>
      </c>
      <c r="J20" s="26"/>
      <c r="K20" s="26"/>
      <c r="L20" s="26"/>
      <c r="M20" s="26"/>
      <c r="N20" s="23">
        <f t="shared" si="1"/>
        <v>19</v>
      </c>
      <c r="O20" s="18"/>
      <c r="P20" s="18"/>
      <c r="Q20" s="18"/>
      <c r="R20" s="18"/>
      <c r="S20" s="18"/>
      <c r="T20" s="18"/>
      <c r="U20" s="19"/>
    </row>
    <row r="21" spans="1:21" ht="15.75" x14ac:dyDescent="0.25">
      <c r="A21" s="6">
        <v>6</v>
      </c>
      <c r="B21" s="46" t="s">
        <v>47</v>
      </c>
      <c r="C21" s="7">
        <v>2.4</v>
      </c>
      <c r="D21" s="7"/>
      <c r="E21" s="41" t="s">
        <v>2</v>
      </c>
      <c r="F21" s="59">
        <f>MAX('Categoría B'!B60,'Categoría B'!C60)</f>
        <v>766.12903225806451</v>
      </c>
      <c r="G21" s="59">
        <v>11</v>
      </c>
      <c r="H21" s="59">
        <f>MAX('Categoría B'!D60,'Categoría B'!E60)</f>
        <v>588.35341365461852</v>
      </c>
      <c r="I21" s="59">
        <v>8</v>
      </c>
      <c r="J21" s="26"/>
      <c r="K21" s="26"/>
      <c r="L21" s="26"/>
      <c r="M21" s="26"/>
      <c r="N21" s="23">
        <f t="shared" si="1"/>
        <v>19</v>
      </c>
      <c r="O21" s="18" t="e">
        <f>#REF!</f>
        <v>#REF!</v>
      </c>
      <c r="P21" s="18" t="e">
        <f>(O21*1000)/MAX(O$16:O$23)</f>
        <v>#REF!</v>
      </c>
      <c r="Q21" s="18" t="e">
        <f>#REF!</f>
        <v>#REF!</v>
      </c>
      <c r="R21" s="18" t="e">
        <f>(Q21*1000)/MAX(Q$16:Q$23)</f>
        <v>#REF!</v>
      </c>
      <c r="S21" s="18" t="e">
        <f>#REF!</f>
        <v>#REF!</v>
      </c>
      <c r="T21" s="18" t="e">
        <f>(S21*1000)/MAX(S$16:S$23)</f>
        <v>#REF!</v>
      </c>
      <c r="U21" s="19" t="e">
        <f>0.4*((P21+T21)-MIN(P21,T21))+0.6*R21</f>
        <v>#REF!</v>
      </c>
    </row>
    <row r="22" spans="1:21" ht="17.25" customHeight="1" x14ac:dyDescent="0.25">
      <c r="A22" s="6">
        <v>7</v>
      </c>
      <c r="B22" s="46" t="s">
        <v>48</v>
      </c>
      <c r="C22" s="58">
        <v>35290</v>
      </c>
      <c r="D22" s="7"/>
      <c r="E22" s="41" t="s">
        <v>45</v>
      </c>
      <c r="F22" s="59">
        <f>MAX('Categoría B'!B68,'Categoría B'!C68)</f>
        <v>868.54838709677415</v>
      </c>
      <c r="G22" s="59">
        <v>13</v>
      </c>
      <c r="H22" s="59">
        <f>MAX('Categoría B'!D68,'Categoría B'!E68)</f>
        <v>838.35341365461852</v>
      </c>
      <c r="I22" s="59">
        <v>13</v>
      </c>
      <c r="J22" s="26"/>
      <c r="K22" s="26"/>
      <c r="L22" s="26"/>
      <c r="M22" s="26"/>
      <c r="N22" s="23">
        <f t="shared" si="1"/>
        <v>26</v>
      </c>
      <c r="O22" s="18" t="e">
        <f>#REF!</f>
        <v>#REF!</v>
      </c>
      <c r="P22" s="18" t="e">
        <f>(O22*1000)/MAX(O$16:O$23)</f>
        <v>#REF!</v>
      </c>
      <c r="Q22" s="18" t="e">
        <f>#REF!</f>
        <v>#REF!</v>
      </c>
      <c r="R22" s="18" t="e">
        <f>(Q22*1000)/MAX(Q$16:Q$23)</f>
        <v>#REF!</v>
      </c>
      <c r="S22" s="18" t="e">
        <f>#REF!</f>
        <v>#REF!</v>
      </c>
      <c r="T22" s="18" t="e">
        <f>(S22*1000)/MAX(S$16:S$23)</f>
        <v>#REF!</v>
      </c>
      <c r="U22" s="19" t="e">
        <f>0.4*((P22+T22)-MIN(P22,T22))+0.6*R22</f>
        <v>#REF!</v>
      </c>
    </row>
    <row r="23" spans="1:21" ht="15.75" x14ac:dyDescent="0.25">
      <c r="A23" s="6">
        <v>8</v>
      </c>
      <c r="B23" s="46" t="s">
        <v>30</v>
      </c>
      <c r="C23" s="7">
        <v>2.4</v>
      </c>
      <c r="D23" s="7"/>
      <c r="E23" s="41" t="s">
        <v>0</v>
      </c>
      <c r="F23" s="59">
        <f>MAX('Categoría B'!B76,'Categoría B'!C76)</f>
        <v>1000</v>
      </c>
      <c r="G23" s="59">
        <v>20</v>
      </c>
      <c r="H23" s="59">
        <f>MAX('Categoría B'!D76,'Categoría B'!E76)</f>
        <v>1000</v>
      </c>
      <c r="I23" s="59">
        <v>25</v>
      </c>
      <c r="J23" s="26"/>
      <c r="K23" s="26"/>
      <c r="L23" s="26"/>
      <c r="M23" s="26"/>
      <c r="N23" s="23">
        <f t="shared" si="1"/>
        <v>45</v>
      </c>
      <c r="O23" s="18" t="e">
        <f>#REF!</f>
        <v>#REF!</v>
      </c>
      <c r="P23" s="18" t="e">
        <f>(O23*1000)/MAX(O$16:O$23)</f>
        <v>#REF!</v>
      </c>
      <c r="Q23" s="18" t="e">
        <f>#REF!</f>
        <v>#REF!</v>
      </c>
      <c r="R23" s="18" t="e">
        <f>(Q23*1000)/MAX(Q$16:Q$23)</f>
        <v>#REF!</v>
      </c>
      <c r="S23" s="18" t="e">
        <f>#REF!</f>
        <v>#REF!</v>
      </c>
      <c r="T23" s="18" t="e">
        <f>(S23*1000)/MAX(S$16:S$23)</f>
        <v>#REF!</v>
      </c>
      <c r="U23" s="19" t="e">
        <f>0.4*((P23+T23)-MIN(P23,T23))+0.6*R23</f>
        <v>#REF!</v>
      </c>
    </row>
    <row r="24" spans="1:21" ht="15.75" x14ac:dyDescent="0.25">
      <c r="A24" s="6">
        <v>9</v>
      </c>
      <c r="B24" s="5" t="s">
        <v>49</v>
      </c>
      <c r="C24" s="7">
        <v>2.4</v>
      </c>
      <c r="D24" s="7">
        <v>1482</v>
      </c>
      <c r="E24" s="41" t="s">
        <v>45</v>
      </c>
      <c r="F24" s="59">
        <f>MAX('Categoría B'!B84,'Categoría B'!C84)</f>
        <v>658.06451612903231</v>
      </c>
      <c r="G24" s="59">
        <v>8</v>
      </c>
      <c r="H24" s="26">
        <f>MAX('Categoría B'!D84,'Categoría B'!E84)</f>
        <v>0</v>
      </c>
      <c r="I24" s="26">
        <v>0</v>
      </c>
      <c r="J24" s="26"/>
      <c r="K24" s="26"/>
      <c r="L24" s="26"/>
      <c r="M24" s="26"/>
      <c r="N24" s="23">
        <f t="shared" si="1"/>
        <v>8</v>
      </c>
      <c r="O24" s="18" t="e">
        <f>#REF!</f>
        <v>#REF!</v>
      </c>
      <c r="P24" s="18" t="e">
        <f>(O24*1000)/MAX(O$16:O$23)</f>
        <v>#REF!</v>
      </c>
      <c r="Q24" s="18" t="e">
        <f>#REF!</f>
        <v>#REF!</v>
      </c>
      <c r="R24" s="18" t="e">
        <f>(Q24*1000)/MAX(Q$16:Q$23)</f>
        <v>#REF!</v>
      </c>
      <c r="S24" s="18" t="e">
        <f>#REF!</f>
        <v>#REF!</v>
      </c>
      <c r="T24" s="18" t="e">
        <f>(S24*1000)/MAX(S$16:S$23)</f>
        <v>#REF!</v>
      </c>
      <c r="U24" s="19" t="e">
        <f>0.4*((P24+T24)-MIN(P24,T24))+0.6*R24</f>
        <v>#REF!</v>
      </c>
    </row>
    <row r="25" spans="1:21" ht="15.75" x14ac:dyDescent="0.25">
      <c r="A25" s="6">
        <v>10</v>
      </c>
      <c r="B25" s="46" t="s">
        <v>29</v>
      </c>
      <c r="C25" s="7">
        <v>2.4</v>
      </c>
      <c r="D25" s="7"/>
      <c r="E25" s="41" t="s">
        <v>0</v>
      </c>
      <c r="F25" s="59">
        <f>MAX('Categoría B'!B92,'Categoría B'!C92)</f>
        <v>683.87096774193549</v>
      </c>
      <c r="G25" s="59">
        <v>9</v>
      </c>
      <c r="H25" s="59">
        <f>MAX('Categoría B'!D92,'Categoría B'!E92)</f>
        <v>618.23966065747618</v>
      </c>
      <c r="I25" s="59">
        <v>10</v>
      </c>
      <c r="J25" s="26"/>
      <c r="K25" s="26"/>
      <c r="L25" s="26"/>
      <c r="M25" s="26"/>
      <c r="N25" s="23">
        <f t="shared" si="1"/>
        <v>19</v>
      </c>
      <c r="O25" s="18"/>
      <c r="P25" s="18"/>
      <c r="Q25" s="18"/>
      <c r="R25" s="18"/>
      <c r="S25" s="18"/>
      <c r="T25" s="18"/>
      <c r="U25" s="19"/>
    </row>
    <row r="26" spans="1:21" ht="15.75" x14ac:dyDescent="0.25">
      <c r="A26" s="6">
        <v>12</v>
      </c>
      <c r="B26" s="57" t="s">
        <v>78</v>
      </c>
      <c r="C26" s="7">
        <v>2.4</v>
      </c>
      <c r="D26" s="7"/>
      <c r="E26" s="41" t="s">
        <v>80</v>
      </c>
      <c r="F26" s="59">
        <f>MAX('Categoría B'!B100,'Categoría B'!C100)</f>
        <v>672.97887836853602</v>
      </c>
      <c r="G26" s="59">
        <v>8</v>
      </c>
      <c r="H26" s="26">
        <f>MAX('Categoría B'!D100,'Categoría B'!E100)</f>
        <v>0</v>
      </c>
      <c r="I26" s="26">
        <v>0</v>
      </c>
      <c r="J26" s="26"/>
      <c r="K26" s="26"/>
      <c r="L26" s="26"/>
      <c r="M26" s="26"/>
      <c r="N26" s="23">
        <f t="shared" si="1"/>
        <v>8</v>
      </c>
      <c r="O26" s="18"/>
      <c r="P26" s="18"/>
      <c r="Q26" s="18"/>
      <c r="R26" s="18"/>
      <c r="S26" s="18"/>
      <c r="T26" s="18"/>
      <c r="U26" s="19"/>
    </row>
    <row r="27" spans="1:21" ht="15.75" x14ac:dyDescent="0.25">
      <c r="A27" s="6">
        <v>15</v>
      </c>
      <c r="B27" s="46" t="s">
        <v>84</v>
      </c>
      <c r="C27" s="7">
        <v>2.4</v>
      </c>
      <c r="D27" s="7"/>
      <c r="E27" s="41" t="s">
        <v>45</v>
      </c>
      <c r="F27" s="26">
        <v>0</v>
      </c>
      <c r="G27" s="26">
        <v>0</v>
      </c>
      <c r="H27" s="59">
        <f>MAX('Categoría B'!D108,'Categoría B'!E108)</f>
        <v>445.38706256627785</v>
      </c>
      <c r="I27" s="59">
        <v>6</v>
      </c>
      <c r="J27" s="26"/>
      <c r="K27" s="26"/>
      <c r="L27" s="26"/>
      <c r="M27" s="26"/>
      <c r="N27" s="23">
        <f t="shared" si="1"/>
        <v>6</v>
      </c>
      <c r="O27" s="18"/>
      <c r="P27" s="18"/>
      <c r="Q27" s="18"/>
      <c r="R27" s="18"/>
      <c r="S27" s="18"/>
      <c r="T27" s="18"/>
      <c r="U27" s="19"/>
    </row>
    <row r="28" spans="1:21" x14ac:dyDescent="0.2">
      <c r="A28" s="96" t="s">
        <v>93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8"/>
      <c r="P28" s="18"/>
      <c r="Q28" s="18"/>
      <c r="R28" s="18"/>
      <c r="S28" s="18"/>
      <c r="T28" s="18"/>
      <c r="U28" s="19">
        <f>0.4*((P28+T28)-MIN(P28,T28))+0.6*R28</f>
        <v>0</v>
      </c>
    </row>
    <row r="29" spans="1:21" ht="15.75" x14ac:dyDescent="0.25">
      <c r="A29" s="6">
        <v>11</v>
      </c>
      <c r="B29" s="28" t="s">
        <v>20</v>
      </c>
      <c r="C29" s="42">
        <v>2.4</v>
      </c>
      <c r="D29" s="5"/>
      <c r="E29" s="43" t="s">
        <v>0</v>
      </c>
      <c r="F29" s="59">
        <f>MAX('Categoría A'!B20,'Categoría A'!C20)</f>
        <v>1000</v>
      </c>
      <c r="G29" s="59">
        <v>25</v>
      </c>
      <c r="H29" s="59">
        <f>MAX('Categoría A'!D20,'Categoría A'!E20)</f>
        <v>711.16138763197591</v>
      </c>
      <c r="I29" s="59">
        <v>20</v>
      </c>
      <c r="J29" s="26"/>
      <c r="K29" s="26"/>
      <c r="L29" s="26"/>
      <c r="M29" s="26"/>
      <c r="N29" s="23">
        <f>G29+I29+K29+M29</f>
        <v>45</v>
      </c>
    </row>
    <row r="30" spans="1:21" ht="15.75" x14ac:dyDescent="0.25">
      <c r="A30" s="6">
        <v>13</v>
      </c>
      <c r="B30" s="28" t="s">
        <v>82</v>
      </c>
      <c r="C30" s="42">
        <v>2.4</v>
      </c>
      <c r="D30" s="25"/>
      <c r="E30" s="41" t="s">
        <v>83</v>
      </c>
      <c r="F30" s="26">
        <v>0</v>
      </c>
      <c r="G30" s="26">
        <v>0</v>
      </c>
      <c r="H30" s="59">
        <f>MAX('Categoría A'!D28,'Categoría A'!E28)</f>
        <v>1000</v>
      </c>
      <c r="I30" s="59">
        <v>25</v>
      </c>
      <c r="J30" s="26"/>
      <c r="K30" s="26"/>
      <c r="L30" s="26"/>
      <c r="M30" s="26"/>
      <c r="N30" s="23">
        <f>G30+I30+K30+M30</f>
        <v>25</v>
      </c>
      <c r="O30" s="18" t="e">
        <f>#REF!</f>
        <v>#REF!</v>
      </c>
      <c r="P30" s="18" t="e">
        <f>(O30*1000)/MAX(O$29:O$35)</f>
        <v>#REF!</v>
      </c>
      <c r="Q30" s="18" t="e">
        <f>#REF!</f>
        <v>#REF!</v>
      </c>
      <c r="R30" s="18" t="e">
        <f>(Q30*1000)/MAX(Q$29:Q$35)</f>
        <v>#REF!</v>
      </c>
      <c r="S30" s="18" t="e">
        <f>#REF!</f>
        <v>#REF!</v>
      </c>
      <c r="T30" s="18" t="e">
        <f>(S30*1000)/MAX(S$29:S$35)</f>
        <v>#REF!</v>
      </c>
      <c r="U30" s="19" t="e">
        <f>0.4*((P30+T30)-MIN(P30,T30))+0.6*R30</f>
        <v>#REF!</v>
      </c>
    </row>
    <row r="31" spans="1:21" ht="16.5" thickBot="1" x14ac:dyDescent="0.3">
      <c r="A31" s="31">
        <v>14</v>
      </c>
      <c r="B31" s="32" t="s">
        <v>85</v>
      </c>
      <c r="C31" s="60">
        <v>2.4</v>
      </c>
      <c r="D31" s="33"/>
      <c r="E31" s="60" t="s">
        <v>83</v>
      </c>
      <c r="F31" s="34">
        <v>0</v>
      </c>
      <c r="G31" s="34">
        <v>0</v>
      </c>
      <c r="H31" s="62">
        <f>MAX('Categoría A'!D36,'Categoría A'!E36)</f>
        <v>643.28808446455503</v>
      </c>
      <c r="I31" s="62">
        <v>16</v>
      </c>
      <c r="J31" s="34"/>
      <c r="K31" s="34"/>
      <c r="L31" s="34"/>
      <c r="M31" s="34"/>
      <c r="N31" s="27">
        <f>G31+I31+K31+M31</f>
        <v>16</v>
      </c>
      <c r="O31" s="18" t="e">
        <f>#REF!</f>
        <v>#REF!</v>
      </c>
      <c r="P31" s="18" t="e">
        <f>(O31*1000)/MAX(O$29:O$35)</f>
        <v>#REF!</v>
      </c>
      <c r="Q31" s="18" t="e">
        <f>#REF!</f>
        <v>#REF!</v>
      </c>
      <c r="R31" s="18" t="e">
        <f>(Q31*1000)/MAX(Q$29:Q$35)</f>
        <v>#REF!</v>
      </c>
      <c r="S31" s="18" t="e">
        <f>#REF!</f>
        <v>#REF!</v>
      </c>
      <c r="T31" s="18" t="e">
        <f>(S31*1000)/MAX(S$29:S$35)</f>
        <v>#REF!</v>
      </c>
      <c r="U31" s="19" t="e">
        <f>0.4*((P31+T31)-MIN(P31,T31))+0.6*R31</f>
        <v>#REF!</v>
      </c>
    </row>
    <row r="32" spans="1:21" ht="15.75" thickTop="1" x14ac:dyDescent="0.2"/>
  </sheetData>
  <mergeCells count="26">
    <mergeCell ref="A28:N28"/>
    <mergeCell ref="F8:G8"/>
    <mergeCell ref="H8:I8"/>
    <mergeCell ref="J8:K8"/>
    <mergeCell ref="L8:M8"/>
    <mergeCell ref="H4:I4"/>
    <mergeCell ref="A7:N7"/>
    <mergeCell ref="A9:N9"/>
    <mergeCell ref="A15:N15"/>
    <mergeCell ref="A2:N3"/>
    <mergeCell ref="A4:A6"/>
    <mergeCell ref="B4:B6"/>
    <mergeCell ref="C4:C6"/>
    <mergeCell ref="D4:D6"/>
    <mergeCell ref="F4:G4"/>
    <mergeCell ref="F5:G5"/>
    <mergeCell ref="H5:I5"/>
    <mergeCell ref="O5:P5"/>
    <mergeCell ref="Q5:R5"/>
    <mergeCell ref="S5:T5"/>
    <mergeCell ref="J4:K4"/>
    <mergeCell ref="N4:N6"/>
    <mergeCell ref="O4:T4"/>
    <mergeCell ref="J5:K5"/>
    <mergeCell ref="L4:M4"/>
    <mergeCell ref="L5:M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97" workbookViewId="0">
      <selection activeCell="E21" sqref="E21"/>
    </sheetView>
  </sheetViews>
  <sheetFormatPr baseColWidth="10" defaultRowHeight="12.75" outlineLevelCol="1" x14ac:dyDescent="0.2"/>
  <cols>
    <col min="1" max="1" width="6" customWidth="1"/>
    <col min="2" max="5" width="7.7109375" bestFit="1" customWidth="1"/>
    <col min="6" max="14" width="2.7109375" hidden="1" customWidth="1" outlineLevel="1"/>
    <col min="15" max="15" width="3" hidden="1" customWidth="1" outlineLevel="1"/>
    <col min="16" max="16" width="3.140625" hidden="1" customWidth="1" outlineLevel="1"/>
    <col min="17" max="17" width="5.85546875" hidden="1" customWidth="1" outlineLevel="1"/>
    <col min="18" max="18" width="6.5703125" hidden="1" customWidth="1" outlineLevel="1"/>
    <col min="19" max="19" width="2.5703125" customWidth="1" collapsed="1"/>
    <col min="20" max="20" width="3.140625" customWidth="1" outlineLevel="1"/>
    <col min="21" max="28" width="2.7109375" customWidth="1" outlineLevel="1"/>
    <col min="29" max="29" width="3" customWidth="1" outlineLevel="1"/>
    <col min="30" max="30" width="3.140625" customWidth="1" outlineLevel="1"/>
    <col min="31" max="31" width="5.85546875" customWidth="1" outlineLevel="1"/>
    <col min="32" max="32" width="6.5703125" customWidth="1" outlineLevel="1"/>
    <col min="33" max="33" width="2.5703125" customWidth="1"/>
  </cols>
  <sheetData>
    <row r="1" spans="1:32" ht="12.75" customHeight="1" x14ac:dyDescent="0.2">
      <c r="F1" s="102" t="s">
        <v>17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  <c r="T1" s="102" t="s">
        <v>86</v>
      </c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4"/>
    </row>
    <row r="2" spans="1:32" x14ac:dyDescent="0.2"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  <c r="T2" s="105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4"/>
    </row>
    <row r="3" spans="1:32" x14ac:dyDescent="0.2"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  <c r="T3" s="105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4"/>
    </row>
    <row r="4" spans="1:32" ht="40.5" customHeight="1" x14ac:dyDescent="0.2">
      <c r="A4" s="106" t="s">
        <v>16</v>
      </c>
      <c r="B4" s="109" t="s">
        <v>10</v>
      </c>
      <c r="C4" s="109"/>
      <c r="D4" s="109" t="s">
        <v>10</v>
      </c>
      <c r="E4" s="109"/>
      <c r="F4" s="110" t="s">
        <v>34</v>
      </c>
      <c r="G4" s="110" t="s">
        <v>70</v>
      </c>
      <c r="H4" s="110" t="s">
        <v>71</v>
      </c>
      <c r="I4" s="110" t="s">
        <v>72</v>
      </c>
      <c r="J4" s="110" t="s">
        <v>73</v>
      </c>
      <c r="K4" s="110" t="s">
        <v>74</v>
      </c>
      <c r="L4" s="110" t="s">
        <v>35</v>
      </c>
      <c r="M4" s="110" t="s">
        <v>39</v>
      </c>
      <c r="N4" s="110" t="s">
        <v>75</v>
      </c>
      <c r="O4" s="110" t="s">
        <v>60</v>
      </c>
      <c r="P4" s="110" t="s">
        <v>76</v>
      </c>
      <c r="Q4" s="121">
        <f>SUM(F10:P10)</f>
        <v>30</v>
      </c>
      <c r="R4" s="122"/>
      <c r="T4" s="110" t="s">
        <v>34</v>
      </c>
      <c r="U4" s="110" t="s">
        <v>70</v>
      </c>
      <c r="V4" s="110" t="s">
        <v>71</v>
      </c>
      <c r="W4" s="110" t="s">
        <v>72</v>
      </c>
      <c r="X4" s="110" t="s">
        <v>73</v>
      </c>
      <c r="Y4" s="110" t="s">
        <v>74</v>
      </c>
      <c r="Z4" s="110" t="s">
        <v>35</v>
      </c>
      <c r="AA4" s="110" t="s">
        <v>39</v>
      </c>
      <c r="AB4" s="110" t="s">
        <v>75</v>
      </c>
      <c r="AC4" s="110" t="s">
        <v>60</v>
      </c>
      <c r="AD4" s="110" t="s">
        <v>76</v>
      </c>
      <c r="AE4" s="121">
        <f>SUM(T10:AD10)</f>
        <v>30</v>
      </c>
      <c r="AF4" s="122"/>
    </row>
    <row r="5" spans="1:32" ht="12.75" customHeight="1" x14ac:dyDescent="0.2">
      <c r="A5" s="107"/>
      <c r="B5" s="109"/>
      <c r="C5" s="109"/>
      <c r="D5" s="109"/>
      <c r="E5" s="109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22"/>
      <c r="R5" s="122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22"/>
      <c r="AF5" s="122"/>
    </row>
    <row r="6" spans="1:32" ht="12.75" customHeight="1" x14ac:dyDescent="0.2">
      <c r="A6" s="107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22"/>
      <c r="R6" s="122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22"/>
      <c r="AF6" s="122"/>
    </row>
    <row r="7" spans="1:32" ht="12.75" customHeight="1" x14ac:dyDescent="0.2">
      <c r="A7" s="107"/>
      <c r="B7" s="109"/>
      <c r="C7" s="109"/>
      <c r="D7" s="109"/>
      <c r="E7" s="109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22"/>
      <c r="R7" s="122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22"/>
      <c r="AF7" s="122"/>
    </row>
    <row r="8" spans="1:32" ht="12.75" customHeight="1" x14ac:dyDescent="0.2">
      <c r="A8" s="107"/>
      <c r="B8" s="109"/>
      <c r="C8" s="109"/>
      <c r="D8" s="109"/>
      <c r="E8" s="109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22"/>
      <c r="R8" s="122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22"/>
      <c r="AF8" s="122"/>
    </row>
    <row r="9" spans="1:32" ht="12.75" customHeight="1" x14ac:dyDescent="0.2">
      <c r="A9" s="107"/>
      <c r="B9" s="109"/>
      <c r="C9" s="109"/>
      <c r="D9" s="109"/>
      <c r="E9" s="109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22"/>
      <c r="R9" s="122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22"/>
      <c r="AF9" s="122"/>
    </row>
    <row r="10" spans="1:32" ht="12.75" customHeight="1" x14ac:dyDescent="0.2">
      <c r="A10" s="107"/>
      <c r="B10" s="123" t="s">
        <v>17</v>
      </c>
      <c r="C10" s="124"/>
      <c r="D10" s="123" t="s">
        <v>86</v>
      </c>
      <c r="E10" s="124"/>
      <c r="F10">
        <v>1</v>
      </c>
      <c r="G10">
        <v>3</v>
      </c>
      <c r="H10">
        <v>3</v>
      </c>
      <c r="I10">
        <v>5</v>
      </c>
      <c r="J10">
        <v>2</v>
      </c>
      <c r="K10">
        <v>4</v>
      </c>
      <c r="L10">
        <v>2</v>
      </c>
      <c r="M10">
        <v>4</v>
      </c>
      <c r="N10">
        <v>3</v>
      </c>
      <c r="O10">
        <v>2</v>
      </c>
      <c r="P10">
        <v>1</v>
      </c>
      <c r="Q10" s="122"/>
      <c r="R10" s="122"/>
      <c r="T10">
        <v>1</v>
      </c>
      <c r="U10">
        <v>3</v>
      </c>
      <c r="V10">
        <v>3</v>
      </c>
      <c r="W10">
        <v>5</v>
      </c>
      <c r="X10">
        <v>2</v>
      </c>
      <c r="Y10">
        <v>4</v>
      </c>
      <c r="Z10">
        <v>2</v>
      </c>
      <c r="AA10">
        <v>4</v>
      </c>
      <c r="AB10">
        <v>3</v>
      </c>
      <c r="AC10">
        <v>2</v>
      </c>
      <c r="AD10">
        <v>1</v>
      </c>
      <c r="AE10" s="122"/>
      <c r="AF10" s="122"/>
    </row>
    <row r="11" spans="1:32" ht="12.75" customHeight="1" x14ac:dyDescent="0.2">
      <c r="A11" s="107"/>
      <c r="B11" s="125" t="s">
        <v>11</v>
      </c>
      <c r="C11" s="125"/>
      <c r="D11" s="125" t="s">
        <v>11</v>
      </c>
      <c r="E11" s="125"/>
      <c r="F11" s="126" t="s">
        <v>12</v>
      </c>
      <c r="G11" s="127"/>
      <c r="H11" s="127"/>
      <c r="I11" s="127"/>
      <c r="J11" s="127"/>
      <c r="K11" s="127"/>
      <c r="L11" s="127"/>
      <c r="M11" s="127"/>
      <c r="N11" s="24"/>
      <c r="O11" s="24"/>
      <c r="P11" s="24"/>
      <c r="Q11" s="128" t="s">
        <v>13</v>
      </c>
      <c r="R11" s="130" t="s">
        <v>26</v>
      </c>
      <c r="T11" s="126" t="s">
        <v>12</v>
      </c>
      <c r="U11" s="127"/>
      <c r="V11" s="127"/>
      <c r="W11" s="127"/>
      <c r="X11" s="127"/>
      <c r="Y11" s="127"/>
      <c r="Z11" s="127"/>
      <c r="AA11" s="127"/>
      <c r="AB11" s="24"/>
      <c r="AC11" s="24"/>
      <c r="AD11" s="24"/>
      <c r="AE11" s="128" t="s">
        <v>13</v>
      </c>
      <c r="AF11" s="130" t="s">
        <v>26</v>
      </c>
    </row>
    <row r="12" spans="1:32" ht="13.5" customHeight="1" thickBot="1" x14ac:dyDescent="0.25">
      <c r="A12" s="108"/>
      <c r="B12" s="13" t="s">
        <v>14</v>
      </c>
      <c r="C12" s="13" t="s">
        <v>15</v>
      </c>
      <c r="D12" s="13" t="s">
        <v>14</v>
      </c>
      <c r="E12" s="13" t="s">
        <v>15</v>
      </c>
      <c r="F12" s="8">
        <v>1</v>
      </c>
      <c r="G12" s="9">
        <v>2</v>
      </c>
      <c r="H12" s="9">
        <v>3</v>
      </c>
      <c r="I12" s="10">
        <v>4</v>
      </c>
      <c r="J12" s="8">
        <v>5</v>
      </c>
      <c r="K12" s="9">
        <v>6</v>
      </c>
      <c r="L12" s="9">
        <v>7</v>
      </c>
      <c r="M12" s="10">
        <v>8</v>
      </c>
      <c r="N12" s="9">
        <v>9</v>
      </c>
      <c r="O12" s="9">
        <v>10</v>
      </c>
      <c r="P12" s="10">
        <v>11</v>
      </c>
      <c r="Q12" s="129"/>
      <c r="R12" s="131"/>
      <c r="T12" s="8">
        <v>1</v>
      </c>
      <c r="U12" s="9">
        <v>2</v>
      </c>
      <c r="V12" s="9">
        <v>3</v>
      </c>
      <c r="W12" s="10">
        <v>4</v>
      </c>
      <c r="X12" s="8">
        <v>5</v>
      </c>
      <c r="Y12" s="9">
        <v>6</v>
      </c>
      <c r="Z12" s="9">
        <v>7</v>
      </c>
      <c r="AA12" s="10">
        <v>8</v>
      </c>
      <c r="AB12" s="9">
        <v>9</v>
      </c>
      <c r="AC12" s="9">
        <v>10</v>
      </c>
      <c r="AD12" s="10">
        <v>11</v>
      </c>
      <c r="AE12" s="129"/>
      <c r="AF12" s="131"/>
    </row>
    <row r="13" spans="1:32" ht="14.25" customHeight="1" x14ac:dyDescent="0.2">
      <c r="A13" s="112">
        <f>Clasifficación!A10</f>
        <v>16</v>
      </c>
      <c r="B13" s="132" t="str">
        <f>Clasifficación!B10</f>
        <v>Daniel Rosillo</v>
      </c>
      <c r="C13" s="133"/>
      <c r="D13" s="133"/>
      <c r="E13" s="134"/>
      <c r="F13" s="51">
        <v>10</v>
      </c>
      <c r="G13" s="52">
        <v>6</v>
      </c>
      <c r="H13" s="52">
        <v>5</v>
      </c>
      <c r="I13" s="52">
        <v>5</v>
      </c>
      <c r="J13" s="52">
        <v>3</v>
      </c>
      <c r="K13" s="52">
        <v>0</v>
      </c>
      <c r="L13" s="52">
        <v>5</v>
      </c>
      <c r="M13" s="52">
        <v>5</v>
      </c>
      <c r="N13" s="52">
        <v>2</v>
      </c>
      <c r="O13" s="52">
        <v>4</v>
      </c>
      <c r="P13" s="52">
        <v>10</v>
      </c>
      <c r="Q13" s="29">
        <f>F13*$F$10+G13*$H$10+I13*$I$10+J13*$J$10+K13*$K$10+L13*$L$10+M13*$M$10+N13*$N$10+O13*$O$10+P13*$P$10</f>
        <v>113</v>
      </c>
      <c r="R13" s="115">
        <f>Q16*1000/(MAX(Q$16))</f>
        <v>1000</v>
      </c>
      <c r="T13" s="51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29">
        <f>T13*$F$10+U13*$H$10+W13*$I$10+X13*$J$10+Y13*$K$10+Z13*$L$10+AA13*$M$10+AB13*$N$10+AC13*$O$10+AD13*$P$10</f>
        <v>0</v>
      </c>
      <c r="AF13" s="115" t="e">
        <f>AE16*1000/(MAX(AE$16))</f>
        <v>#DIV/0!</v>
      </c>
    </row>
    <row r="14" spans="1:32" ht="12.75" customHeight="1" x14ac:dyDescent="0.2">
      <c r="A14" s="113"/>
      <c r="B14" s="135"/>
      <c r="C14" s="136"/>
      <c r="D14" s="124"/>
      <c r="E14" s="137"/>
      <c r="F14" s="53">
        <v>10</v>
      </c>
      <c r="G14" s="54">
        <v>5</v>
      </c>
      <c r="H14" s="54">
        <v>4</v>
      </c>
      <c r="I14" s="54">
        <v>5</v>
      </c>
      <c r="J14" s="54">
        <v>2</v>
      </c>
      <c r="K14" s="54">
        <v>0</v>
      </c>
      <c r="L14" s="54">
        <v>5</v>
      </c>
      <c r="M14" s="54">
        <v>5</v>
      </c>
      <c r="N14" s="54">
        <v>3</v>
      </c>
      <c r="O14" s="54">
        <v>2</v>
      </c>
      <c r="P14" s="54">
        <v>10</v>
      </c>
      <c r="Q14" s="30">
        <f>F14*$F$10+G14*$H$10+I14*$I$10+J14*$J$10+K14*$K$10+L14*$L$10+M14*$M$10+N14*$N$10+O14*$O$10+P14*$P$10</f>
        <v>107</v>
      </c>
      <c r="R14" s="116"/>
      <c r="T14" s="53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30">
        <f>T14*$F$10+U14*$H$10+W14*$I$10+X14*$J$10+Y14*$K$10+Z14*$L$10+AA14*$M$10+AB14*$N$10+AC14*$O$10+AD14*$P$10</f>
        <v>0</v>
      </c>
      <c r="AF14" s="116"/>
    </row>
    <row r="15" spans="1:32" ht="12.75" customHeight="1" x14ac:dyDescent="0.2">
      <c r="A15" s="113"/>
      <c r="B15" s="135"/>
      <c r="C15" s="136"/>
      <c r="D15" s="124"/>
      <c r="E15" s="137"/>
      <c r="F15" s="53">
        <v>10</v>
      </c>
      <c r="G15" s="54">
        <v>5</v>
      </c>
      <c r="H15" s="54">
        <v>4</v>
      </c>
      <c r="I15" s="54">
        <v>5</v>
      </c>
      <c r="J15" s="54">
        <v>1</v>
      </c>
      <c r="K15" s="54">
        <v>0</v>
      </c>
      <c r="L15" s="54">
        <v>4</v>
      </c>
      <c r="M15" s="54">
        <v>5</v>
      </c>
      <c r="N15" s="54">
        <v>2</v>
      </c>
      <c r="O15" s="54">
        <v>3</v>
      </c>
      <c r="P15" s="54">
        <v>10</v>
      </c>
      <c r="Q15" s="30">
        <f>F15*$F$10+G15*$H$10+I15*$I$10+J15*$J$10+K15*$K$10+L15*$L$10+M15*$M$10+N15*$N$10+O15*$O$10+P15*$P$10</f>
        <v>102</v>
      </c>
      <c r="R15" s="116"/>
      <c r="T15" s="53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30">
        <f>T15*$F$10+U15*$H$10+W15*$I$10+X15*$J$10+Y15*$K$10+Z15*$L$10+AA15*$M$10+AB15*$N$10+AC15*$O$10+AD15*$P$10</f>
        <v>0</v>
      </c>
      <c r="AF15" s="116"/>
    </row>
    <row r="16" spans="1:32" ht="15" customHeight="1" thickBot="1" x14ac:dyDescent="0.3">
      <c r="A16" s="113"/>
      <c r="B16" s="135"/>
      <c r="C16" s="136"/>
      <c r="D16" s="124"/>
      <c r="E16" s="137"/>
      <c r="F16" s="38">
        <f>(F13+F14+F15)/Clasifficación!$F$8</f>
        <v>10</v>
      </c>
      <c r="G16" s="40">
        <f>(G13+G14+G15)/Clasifficación!$F$8</f>
        <v>5.333333333333333</v>
      </c>
      <c r="H16" s="40">
        <f>(H13+H14+H15)/Clasifficación!$F$8</f>
        <v>4.333333333333333</v>
      </c>
      <c r="I16" s="40">
        <f>(I13+I14+I15)/Clasifficación!$F$8</f>
        <v>5</v>
      </c>
      <c r="J16" s="40">
        <f>(J13+J14+J15)/Clasifficación!$F$8</f>
        <v>2</v>
      </c>
      <c r="K16" s="40">
        <f>(K13+K14+K15)/Clasifficación!$F$8</f>
        <v>0</v>
      </c>
      <c r="L16" s="40">
        <f>(L13+L14+L15)/Clasifficación!$F$8</f>
        <v>4.666666666666667</v>
      </c>
      <c r="M16" s="40">
        <f>(M13+M14+M15)/Clasifficación!$F$8</f>
        <v>5</v>
      </c>
      <c r="N16" s="40">
        <f>(N13+N14+N15)/Clasifficación!$F$8</f>
        <v>2.3333333333333335</v>
      </c>
      <c r="O16" s="40">
        <f>(O13+O14+O15)/Clasifficación!$F$8</f>
        <v>3</v>
      </c>
      <c r="P16" s="40">
        <f>(P13+P14+P15)/Clasifficación!$F$8</f>
        <v>10</v>
      </c>
      <c r="Q16" s="47">
        <f>Q13+Q14+Q15</f>
        <v>322</v>
      </c>
      <c r="R16" s="117"/>
      <c r="T16" s="38">
        <f>(T13+T14+T15)/Clasifficación!$F$8</f>
        <v>0</v>
      </c>
      <c r="U16" s="40">
        <f>(U13+U14+U15)/Clasifficación!$F$8</f>
        <v>0</v>
      </c>
      <c r="V16" s="40">
        <f>(V13+V14+V15)/Clasifficación!$F$8</f>
        <v>0</v>
      </c>
      <c r="W16" s="40">
        <f>(W13+W14+W15)/Clasifficación!$F$8</f>
        <v>0</v>
      </c>
      <c r="X16" s="40">
        <f>(X13+X14+X15)/Clasifficación!$F$8</f>
        <v>0</v>
      </c>
      <c r="Y16" s="40">
        <f>(Y13+Y14+Y15)/Clasifficación!$F$8</f>
        <v>0</v>
      </c>
      <c r="Z16" s="40">
        <f>(Z13+Z14+Z15)/Clasifficación!$F$8</f>
        <v>0</v>
      </c>
      <c r="AA16" s="40">
        <f>(AA13+AA14+AA15)/Clasifficación!$F$8</f>
        <v>0</v>
      </c>
      <c r="AB16" s="40">
        <f>(AB13+AB14+AB15)/Clasifficación!$F$8</f>
        <v>0</v>
      </c>
      <c r="AC16" s="40">
        <f>(AC13+AC14+AC15)/Clasifficación!$F$8</f>
        <v>0</v>
      </c>
      <c r="AD16" s="40">
        <f>(AD13+AD14+AD15)/Clasifficación!$F$8</f>
        <v>0</v>
      </c>
      <c r="AE16" s="47">
        <f>AE13+AE14+AE15</f>
        <v>0</v>
      </c>
      <c r="AF16" s="117"/>
    </row>
    <row r="17" spans="1:32" ht="14.25" customHeight="1" x14ac:dyDescent="0.2">
      <c r="A17" s="113"/>
      <c r="B17" s="135"/>
      <c r="C17" s="136"/>
      <c r="D17" s="124"/>
      <c r="E17" s="137"/>
      <c r="F17" s="11">
        <v>10</v>
      </c>
      <c r="G17" s="12">
        <v>3</v>
      </c>
      <c r="H17" s="12">
        <v>3</v>
      </c>
      <c r="I17" s="12">
        <v>2</v>
      </c>
      <c r="J17" s="12">
        <v>4</v>
      </c>
      <c r="K17" s="12">
        <v>3</v>
      </c>
      <c r="L17" s="12">
        <v>5</v>
      </c>
      <c r="M17" s="12">
        <v>5</v>
      </c>
      <c r="N17" s="12">
        <v>4</v>
      </c>
      <c r="O17" s="12">
        <v>5</v>
      </c>
      <c r="P17" s="12">
        <v>10</v>
      </c>
      <c r="Q17" s="29">
        <f>F17*$F$10+G17*$H$10+I17*$I$10+J17*$J$10+K17*$K$10+L17*$L$10+M17*$M$10+N17*$N$10+O17*$O$10+P17*$P$10</f>
        <v>111</v>
      </c>
      <c r="R17" s="118">
        <f>Q20*1000/(MAX(Q$20))</f>
        <v>1000</v>
      </c>
      <c r="T17" s="11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29">
        <f>T17*$F$10+U17*$H$10+W17*$I$10+X17*$J$10+Y17*$K$10+Z17*$L$10+AA17*$M$10+AB17*$N$10+AC17*$O$10+AD17*$P$10</f>
        <v>0</v>
      </c>
      <c r="AF17" s="118" t="e">
        <f>AE20*1000/(MAX(AE$20))</f>
        <v>#DIV/0!</v>
      </c>
    </row>
    <row r="18" spans="1:32" ht="12.75" customHeight="1" thickBot="1" x14ac:dyDescent="0.25">
      <c r="A18" s="113"/>
      <c r="B18" s="138"/>
      <c r="C18" s="139"/>
      <c r="D18" s="139"/>
      <c r="E18" s="140"/>
      <c r="F18" s="14">
        <v>10</v>
      </c>
      <c r="G18" s="15">
        <v>6</v>
      </c>
      <c r="H18" s="15">
        <v>4</v>
      </c>
      <c r="I18" s="15">
        <v>2</v>
      </c>
      <c r="J18" s="15">
        <v>3</v>
      </c>
      <c r="K18" s="15">
        <v>3</v>
      </c>
      <c r="L18" s="15">
        <v>4</v>
      </c>
      <c r="M18" s="15">
        <v>4</v>
      </c>
      <c r="N18" s="15">
        <v>5</v>
      </c>
      <c r="O18" s="15">
        <v>4</v>
      </c>
      <c r="P18" s="15">
        <v>10</v>
      </c>
      <c r="Q18" s="30">
        <f>F18*$F$10+G18*$H$10+I18*$I$10+J18*$J$10+K18*$K$10+L18*$L$10+M18*$M$10+N18*$N$10+O18*$O$10+P18*$P$10</f>
        <v>113</v>
      </c>
      <c r="R18" s="119"/>
      <c r="T18" s="14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30">
        <f>T18*$F$10+U18*$H$10+W18*$I$10+X18*$J$10+Y18*$K$10+Z18*$L$10+AA18*$M$10+AB18*$N$10+AC18*$O$10+AD18*$P$10</f>
        <v>0</v>
      </c>
      <c r="AF18" s="119"/>
    </row>
    <row r="19" spans="1:32" ht="12.75" customHeight="1" thickBot="1" x14ac:dyDescent="0.25">
      <c r="A19" s="113"/>
      <c r="B19" s="48" t="s">
        <v>68</v>
      </c>
      <c r="C19" s="48" t="s">
        <v>69</v>
      </c>
      <c r="D19" s="48" t="s">
        <v>68</v>
      </c>
      <c r="E19" s="48" t="s">
        <v>69</v>
      </c>
      <c r="F19" s="14">
        <v>10</v>
      </c>
      <c r="G19" s="15">
        <v>7</v>
      </c>
      <c r="H19" s="15">
        <v>6</v>
      </c>
      <c r="I19" s="15">
        <v>6</v>
      </c>
      <c r="J19" s="15">
        <v>6</v>
      </c>
      <c r="K19" s="15">
        <v>7</v>
      </c>
      <c r="L19" s="15">
        <v>6</v>
      </c>
      <c r="M19" s="15">
        <v>6</v>
      </c>
      <c r="N19" s="15">
        <v>7</v>
      </c>
      <c r="O19" s="15">
        <v>7</v>
      </c>
      <c r="P19" s="15">
        <v>10</v>
      </c>
      <c r="Q19" s="30">
        <f>F19*$F$10+G19*$H$10+I19*$I$10+J19*$J$10+K19*$K$10+L19*$L$10+M19*$M$10+N19*$N$10+O19*$O$10+P19*$P$10</f>
        <v>182</v>
      </c>
      <c r="R19" s="119"/>
      <c r="T19" s="14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30">
        <f>T19*$F$10+U19*$H$10+W19*$I$10+X19*$J$10+Y19*$K$10+Z19*$L$10+AA19*$M$10+AB19*$N$10+AC19*$O$10+AD19*$P$10</f>
        <v>0</v>
      </c>
      <c r="AF19" s="119"/>
    </row>
    <row r="20" spans="1:32" ht="15" customHeight="1" thickBot="1" x14ac:dyDescent="0.3">
      <c r="A20" s="114"/>
      <c r="B20" s="49">
        <f>R13</f>
        <v>1000</v>
      </c>
      <c r="C20" s="50">
        <f>R17</f>
        <v>1000</v>
      </c>
      <c r="D20" s="49" t="e">
        <f>AF13</f>
        <v>#DIV/0!</v>
      </c>
      <c r="E20" s="50" t="e">
        <f>AF17</f>
        <v>#DIV/0!</v>
      </c>
      <c r="F20" s="38">
        <f>(F17+F18+F19)/Clasifficación!$F$8</f>
        <v>10</v>
      </c>
      <c r="G20" s="40">
        <f>(G17+G18+G19)/Clasifficación!$F$8</f>
        <v>5.333333333333333</v>
      </c>
      <c r="H20" s="40">
        <f>(H17+H18+H19)/Clasifficación!$F$8</f>
        <v>4.333333333333333</v>
      </c>
      <c r="I20" s="40">
        <f>(I17+I18+I19)/Clasifficación!$F$8</f>
        <v>3.3333333333333335</v>
      </c>
      <c r="J20" s="40">
        <f>(J17+J18+J19)/Clasifficación!$F$8</f>
        <v>4.333333333333333</v>
      </c>
      <c r="K20" s="40">
        <f>(K17+K18+K19)/Clasifficación!$F$8</f>
        <v>4.333333333333333</v>
      </c>
      <c r="L20" s="40">
        <f>(L17+L18+L19)/Clasifficación!$F$8</f>
        <v>5</v>
      </c>
      <c r="M20" s="40">
        <f>(M17+M18+M19)/Clasifficación!$F$8</f>
        <v>5</v>
      </c>
      <c r="N20" s="40">
        <f>(N17+N18+N19)/Clasifficación!$F$8</f>
        <v>5.333333333333333</v>
      </c>
      <c r="O20" s="40">
        <f>(O17+O18+O19)/Clasifficación!$F$8</f>
        <v>5.333333333333333</v>
      </c>
      <c r="P20" s="40">
        <f>(P17+P18+P19)/Clasifficación!$F$8</f>
        <v>10</v>
      </c>
      <c r="Q20" s="47">
        <f>Q17+Q18+Q19</f>
        <v>406</v>
      </c>
      <c r="R20" s="120"/>
      <c r="T20" s="38">
        <f>(T17+T18+T19)/Clasifficación!$F$8</f>
        <v>0</v>
      </c>
      <c r="U20" s="40">
        <f>(U17+U18+U19)/Clasifficación!$F$8</f>
        <v>0</v>
      </c>
      <c r="V20" s="40">
        <f>(V17+V18+V19)/Clasifficación!$F$8</f>
        <v>0</v>
      </c>
      <c r="W20" s="40">
        <f>(W17+W18+W19)/Clasifficación!$F$8</f>
        <v>0</v>
      </c>
      <c r="X20" s="40">
        <f>(X17+X18+X19)/Clasifficación!$F$8</f>
        <v>0</v>
      </c>
      <c r="Y20" s="40">
        <f>(Y17+Y18+Y19)/Clasifficación!$F$8</f>
        <v>0</v>
      </c>
      <c r="Z20" s="40">
        <f>(Z17+Z18+Z19)/Clasifficación!$F$8</f>
        <v>0</v>
      </c>
      <c r="AA20" s="40">
        <f>(AA17+AA18+AA19)/Clasifficación!$F$8</f>
        <v>0</v>
      </c>
      <c r="AB20" s="40">
        <f>(AB17+AB18+AB19)/Clasifficación!$F$8</f>
        <v>0</v>
      </c>
      <c r="AC20" s="40">
        <f>(AC17+AC18+AC19)/Clasifficación!$F$8</f>
        <v>0</v>
      </c>
      <c r="AD20" s="40">
        <f>(AD17+AD18+AD19)/Clasifficación!$F$8</f>
        <v>0</v>
      </c>
      <c r="AE20" s="47">
        <f>AE17+AE18+AE19</f>
        <v>0</v>
      </c>
      <c r="AF20" s="120"/>
    </row>
  </sheetData>
  <mergeCells count="45">
    <mergeCell ref="AF13:AF16"/>
    <mergeCell ref="AF17:AF20"/>
    <mergeCell ref="D4:E9"/>
    <mergeCell ref="D10:E10"/>
    <mergeCell ref="D11:E11"/>
    <mergeCell ref="B13:E18"/>
    <mergeCell ref="AC4:AC9"/>
    <mergeCell ref="AD4:AD9"/>
    <mergeCell ref="AE4:AF10"/>
    <mergeCell ref="T11:AA11"/>
    <mergeCell ref="AE11:AE12"/>
    <mergeCell ref="AF11:AF12"/>
    <mergeCell ref="T1:AF3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B11:C11"/>
    <mergeCell ref="F11:M11"/>
    <mergeCell ref="Q11:Q12"/>
    <mergeCell ref="R11:R12"/>
    <mergeCell ref="A13:A20"/>
    <mergeCell ref="R13:R16"/>
    <mergeCell ref="R17:R20"/>
    <mergeCell ref="Q4:R10"/>
    <mergeCell ref="B10:C10"/>
    <mergeCell ref="M4:M9"/>
    <mergeCell ref="N4:N9"/>
    <mergeCell ref="O4:O9"/>
    <mergeCell ref="P4:P9"/>
    <mergeCell ref="F1:R3"/>
    <mergeCell ref="A4:A12"/>
    <mergeCell ref="B4:C9"/>
    <mergeCell ref="F4:F9"/>
    <mergeCell ref="G4:G9"/>
    <mergeCell ref="H4:H9"/>
    <mergeCell ref="I4:I9"/>
    <mergeCell ref="J4:J9"/>
    <mergeCell ref="K4:K9"/>
    <mergeCell ref="L4:L9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8"/>
  <sheetViews>
    <sheetView topLeftCell="A31" zoomScaleNormal="100" workbookViewId="0">
      <selection activeCell="AV10" sqref="AV10"/>
    </sheetView>
  </sheetViews>
  <sheetFormatPr baseColWidth="10" defaultRowHeight="12.75" outlineLevelCol="1" x14ac:dyDescent="0.2"/>
  <cols>
    <col min="1" max="1" width="6" customWidth="1"/>
    <col min="2" max="5" width="7.7109375" bestFit="1" customWidth="1"/>
    <col min="6" max="14" width="2.7109375" hidden="1" customWidth="1" outlineLevel="1"/>
    <col min="15" max="15" width="3" hidden="1" customWidth="1" outlineLevel="1"/>
    <col min="16" max="17" width="3.140625" hidden="1" customWidth="1" outlineLevel="1"/>
    <col min="18" max="18" width="3.7109375" hidden="1" customWidth="1" outlineLevel="1"/>
    <col min="19" max="19" width="3.85546875" hidden="1" customWidth="1" outlineLevel="1"/>
    <col min="20" max="20" width="3.28515625" hidden="1" customWidth="1" outlineLevel="1"/>
    <col min="21" max="21" width="3" hidden="1" customWidth="1" outlineLevel="1"/>
    <col min="22" max="22" width="3.28515625" hidden="1" customWidth="1" outlineLevel="1"/>
    <col min="23" max="23" width="5.85546875" hidden="1" customWidth="1" outlineLevel="1"/>
    <col min="24" max="24" width="6.5703125" hidden="1" customWidth="1" outlineLevel="1"/>
    <col min="25" max="25" width="2.5703125" customWidth="1" collapsed="1"/>
    <col min="26" max="34" width="2.7109375" customWidth="1" outlineLevel="1"/>
    <col min="35" max="35" width="3" customWidth="1" outlineLevel="1"/>
    <col min="36" max="37" width="3.140625" customWidth="1" outlineLevel="1"/>
    <col min="38" max="38" width="3.7109375" customWidth="1" outlineLevel="1"/>
    <col min="39" max="39" width="3.85546875" customWidth="1" outlineLevel="1"/>
    <col min="40" max="40" width="3.28515625" customWidth="1" outlineLevel="1"/>
    <col min="41" max="41" width="3" customWidth="1" outlineLevel="1"/>
    <col min="42" max="42" width="3.28515625" customWidth="1" outlineLevel="1"/>
    <col min="43" max="43" width="5.85546875" customWidth="1" outlineLevel="1"/>
    <col min="44" max="44" width="6.5703125" customWidth="1" outlineLevel="1"/>
    <col min="45" max="45" width="2.5703125" customWidth="1"/>
  </cols>
  <sheetData>
    <row r="1" spans="1:44" ht="12.75" customHeight="1" x14ac:dyDescent="0.2">
      <c r="F1" s="102" t="s">
        <v>17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4"/>
      <c r="Z1" s="102" t="s">
        <v>86</v>
      </c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4"/>
    </row>
    <row r="2" spans="1:44" x14ac:dyDescent="0.2"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  <c r="Z2" s="105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4"/>
    </row>
    <row r="3" spans="1:44" x14ac:dyDescent="0.2"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Z3" s="105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4"/>
    </row>
    <row r="4" spans="1:44" ht="40.5" customHeight="1" x14ac:dyDescent="0.2">
      <c r="A4" s="106" t="s">
        <v>16</v>
      </c>
      <c r="B4" s="109" t="s">
        <v>10</v>
      </c>
      <c r="C4" s="109"/>
      <c r="D4" s="109" t="s">
        <v>10</v>
      </c>
      <c r="E4" s="109"/>
      <c r="F4" s="110" t="s">
        <v>54</v>
      </c>
      <c r="G4" s="110" t="s">
        <v>37</v>
      </c>
      <c r="H4" s="110" t="s">
        <v>55</v>
      </c>
      <c r="I4" s="110" t="s">
        <v>56</v>
      </c>
      <c r="J4" s="110" t="s">
        <v>57</v>
      </c>
      <c r="K4" s="110" t="s">
        <v>58</v>
      </c>
      <c r="L4" s="110" t="s">
        <v>59</v>
      </c>
      <c r="M4" s="110" t="s">
        <v>60</v>
      </c>
      <c r="N4" s="110" t="s">
        <v>61</v>
      </c>
      <c r="O4" s="110" t="s">
        <v>62</v>
      </c>
      <c r="P4" s="110" t="s">
        <v>38</v>
      </c>
      <c r="Q4" s="110" t="s">
        <v>63</v>
      </c>
      <c r="R4" s="110" t="s">
        <v>36</v>
      </c>
      <c r="S4" s="110" t="s">
        <v>64</v>
      </c>
      <c r="T4" s="110" t="s">
        <v>65</v>
      </c>
      <c r="U4" s="110" t="s">
        <v>66</v>
      </c>
      <c r="V4" s="110" t="s">
        <v>67</v>
      </c>
      <c r="W4" s="121">
        <f>SUM(F10:V10)</f>
        <v>60</v>
      </c>
      <c r="X4" s="122"/>
      <c r="Z4" s="110" t="s">
        <v>54</v>
      </c>
      <c r="AA4" s="110" t="s">
        <v>37</v>
      </c>
      <c r="AB4" s="110" t="s">
        <v>55</v>
      </c>
      <c r="AC4" s="110" t="s">
        <v>56</v>
      </c>
      <c r="AD4" s="110" t="s">
        <v>57</v>
      </c>
      <c r="AE4" s="110" t="s">
        <v>58</v>
      </c>
      <c r="AF4" s="110" t="s">
        <v>59</v>
      </c>
      <c r="AG4" s="110" t="s">
        <v>60</v>
      </c>
      <c r="AH4" s="110" t="s">
        <v>61</v>
      </c>
      <c r="AI4" s="110" t="s">
        <v>62</v>
      </c>
      <c r="AJ4" s="110" t="s">
        <v>38</v>
      </c>
      <c r="AK4" s="110" t="s">
        <v>63</v>
      </c>
      <c r="AL4" s="110" t="s">
        <v>36</v>
      </c>
      <c r="AM4" s="110" t="s">
        <v>64</v>
      </c>
      <c r="AN4" s="110" t="s">
        <v>65</v>
      </c>
      <c r="AO4" s="110" t="s">
        <v>66</v>
      </c>
      <c r="AP4" s="110" t="s">
        <v>67</v>
      </c>
      <c r="AQ4" s="121">
        <f>SUM(Z10:AP10)</f>
        <v>60</v>
      </c>
      <c r="AR4" s="122"/>
    </row>
    <row r="5" spans="1:44" ht="12.75" customHeight="1" x14ac:dyDescent="0.2">
      <c r="A5" s="107"/>
      <c r="B5" s="109"/>
      <c r="C5" s="109"/>
      <c r="D5" s="109"/>
      <c r="E5" s="109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22"/>
      <c r="X5" s="122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22"/>
      <c r="AR5" s="122"/>
    </row>
    <row r="6" spans="1:44" ht="12.75" customHeight="1" x14ac:dyDescent="0.2">
      <c r="A6" s="107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22"/>
      <c r="X6" s="122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22"/>
      <c r="AR6" s="122"/>
    </row>
    <row r="7" spans="1:44" ht="12.75" customHeight="1" x14ac:dyDescent="0.2">
      <c r="A7" s="107"/>
      <c r="B7" s="109"/>
      <c r="C7" s="109"/>
      <c r="D7" s="109"/>
      <c r="E7" s="109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22"/>
      <c r="X7" s="122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22"/>
      <c r="AR7" s="122"/>
    </row>
    <row r="8" spans="1:44" ht="12.75" customHeight="1" x14ac:dyDescent="0.2">
      <c r="A8" s="107"/>
      <c r="B8" s="109"/>
      <c r="C8" s="109"/>
      <c r="D8" s="109"/>
      <c r="E8" s="109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22"/>
      <c r="X8" s="122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22"/>
      <c r="AR8" s="122"/>
    </row>
    <row r="9" spans="1:44" ht="12.75" customHeight="1" x14ac:dyDescent="0.2">
      <c r="A9" s="107"/>
      <c r="B9" s="109"/>
      <c r="C9" s="109"/>
      <c r="D9" s="109"/>
      <c r="E9" s="109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22"/>
      <c r="X9" s="122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22"/>
      <c r="AR9" s="122"/>
    </row>
    <row r="10" spans="1:44" ht="12.75" customHeight="1" x14ac:dyDescent="0.2">
      <c r="A10" s="107"/>
      <c r="B10" s="123" t="s">
        <v>17</v>
      </c>
      <c r="C10" s="124"/>
      <c r="D10" s="123" t="s">
        <v>87</v>
      </c>
      <c r="E10" s="124"/>
      <c r="F10">
        <v>3</v>
      </c>
      <c r="G10">
        <v>3</v>
      </c>
      <c r="H10">
        <v>4</v>
      </c>
      <c r="I10">
        <v>3</v>
      </c>
      <c r="J10">
        <v>4</v>
      </c>
      <c r="K10">
        <v>2</v>
      </c>
      <c r="L10">
        <v>5</v>
      </c>
      <c r="M10">
        <v>4</v>
      </c>
      <c r="N10">
        <v>4</v>
      </c>
      <c r="O10">
        <v>3</v>
      </c>
      <c r="P10">
        <v>5</v>
      </c>
      <c r="Q10">
        <v>1</v>
      </c>
      <c r="R10">
        <v>5</v>
      </c>
      <c r="S10">
        <v>3</v>
      </c>
      <c r="T10">
        <v>4</v>
      </c>
      <c r="U10">
        <v>3</v>
      </c>
      <c r="V10">
        <v>4</v>
      </c>
      <c r="W10" s="122"/>
      <c r="X10" s="122"/>
      <c r="Z10">
        <v>3</v>
      </c>
      <c r="AA10">
        <v>3</v>
      </c>
      <c r="AB10">
        <v>4</v>
      </c>
      <c r="AC10">
        <v>3</v>
      </c>
      <c r="AD10">
        <v>4</v>
      </c>
      <c r="AE10">
        <v>2</v>
      </c>
      <c r="AF10">
        <v>5</v>
      </c>
      <c r="AG10">
        <v>4</v>
      </c>
      <c r="AH10">
        <v>4</v>
      </c>
      <c r="AI10">
        <v>3</v>
      </c>
      <c r="AJ10">
        <v>5</v>
      </c>
      <c r="AK10">
        <v>1</v>
      </c>
      <c r="AL10">
        <v>5</v>
      </c>
      <c r="AM10">
        <v>3</v>
      </c>
      <c r="AN10">
        <v>4</v>
      </c>
      <c r="AO10">
        <v>3</v>
      </c>
      <c r="AP10">
        <v>4</v>
      </c>
      <c r="AQ10" s="122"/>
      <c r="AR10" s="122"/>
    </row>
    <row r="11" spans="1:44" ht="12.75" customHeight="1" x14ac:dyDescent="0.2">
      <c r="A11" s="107"/>
      <c r="B11" s="125" t="s">
        <v>11</v>
      </c>
      <c r="C11" s="125"/>
      <c r="D11" s="125" t="s">
        <v>11</v>
      </c>
      <c r="E11" s="125"/>
      <c r="F11" s="126" t="s">
        <v>12</v>
      </c>
      <c r="G11" s="127"/>
      <c r="H11" s="127"/>
      <c r="I11" s="127"/>
      <c r="J11" s="127"/>
      <c r="K11" s="127"/>
      <c r="L11" s="127"/>
      <c r="M11" s="127"/>
      <c r="N11" s="24"/>
      <c r="O11" s="24"/>
      <c r="P11" s="24"/>
      <c r="Q11" s="39"/>
      <c r="R11" s="39"/>
      <c r="S11" s="39"/>
      <c r="T11" s="39"/>
      <c r="U11" s="24"/>
      <c r="V11" s="24"/>
      <c r="W11" s="128" t="s">
        <v>13</v>
      </c>
      <c r="X11" s="130" t="s">
        <v>26</v>
      </c>
      <c r="Z11" s="126" t="s">
        <v>12</v>
      </c>
      <c r="AA11" s="127"/>
      <c r="AB11" s="127"/>
      <c r="AC11" s="127"/>
      <c r="AD11" s="127"/>
      <c r="AE11" s="127"/>
      <c r="AF11" s="127"/>
      <c r="AG11" s="127"/>
      <c r="AH11" s="24"/>
      <c r="AI11" s="24"/>
      <c r="AJ11" s="24"/>
      <c r="AK11" s="39"/>
      <c r="AL11" s="39"/>
      <c r="AM11" s="39"/>
      <c r="AN11" s="39"/>
      <c r="AO11" s="24"/>
      <c r="AP11" s="24"/>
      <c r="AQ11" s="128" t="s">
        <v>13</v>
      </c>
      <c r="AR11" s="130" t="s">
        <v>26</v>
      </c>
    </row>
    <row r="12" spans="1:44" ht="13.5" customHeight="1" thickBot="1" x14ac:dyDescent="0.25">
      <c r="A12" s="108"/>
      <c r="B12" s="13" t="s">
        <v>14</v>
      </c>
      <c r="C12" s="13" t="s">
        <v>15</v>
      </c>
      <c r="D12" s="13" t="s">
        <v>14</v>
      </c>
      <c r="E12" s="13" t="s">
        <v>15</v>
      </c>
      <c r="F12" s="8">
        <v>1</v>
      </c>
      <c r="G12" s="9">
        <v>2</v>
      </c>
      <c r="H12" s="9">
        <v>3</v>
      </c>
      <c r="I12" s="10">
        <v>4</v>
      </c>
      <c r="J12" s="8">
        <v>5</v>
      </c>
      <c r="K12" s="9">
        <v>6</v>
      </c>
      <c r="L12" s="9">
        <v>7</v>
      </c>
      <c r="M12" s="10">
        <v>8</v>
      </c>
      <c r="N12" s="9">
        <v>9</v>
      </c>
      <c r="O12" s="9">
        <v>10</v>
      </c>
      <c r="P12" s="10">
        <v>11</v>
      </c>
      <c r="Q12" s="8">
        <v>12</v>
      </c>
      <c r="R12" s="9">
        <v>13</v>
      </c>
      <c r="S12" s="9">
        <v>14</v>
      </c>
      <c r="T12" s="10">
        <v>15</v>
      </c>
      <c r="U12" s="9">
        <v>16</v>
      </c>
      <c r="V12" s="9">
        <v>17</v>
      </c>
      <c r="W12" s="129"/>
      <c r="X12" s="131"/>
      <c r="Z12" s="8">
        <v>1</v>
      </c>
      <c r="AA12" s="9">
        <v>2</v>
      </c>
      <c r="AB12" s="9">
        <v>3</v>
      </c>
      <c r="AC12" s="10">
        <v>4</v>
      </c>
      <c r="AD12" s="8">
        <v>5</v>
      </c>
      <c r="AE12" s="9">
        <v>6</v>
      </c>
      <c r="AF12" s="9">
        <v>7</v>
      </c>
      <c r="AG12" s="10">
        <v>8</v>
      </c>
      <c r="AH12" s="9">
        <v>9</v>
      </c>
      <c r="AI12" s="9">
        <v>10</v>
      </c>
      <c r="AJ12" s="10">
        <v>11</v>
      </c>
      <c r="AK12" s="8">
        <v>12</v>
      </c>
      <c r="AL12" s="9">
        <v>13</v>
      </c>
      <c r="AM12" s="9">
        <v>14</v>
      </c>
      <c r="AN12" s="10">
        <v>15</v>
      </c>
      <c r="AO12" s="9">
        <v>16</v>
      </c>
      <c r="AP12" s="9">
        <v>17</v>
      </c>
      <c r="AQ12" s="129"/>
      <c r="AR12" s="131"/>
    </row>
    <row r="13" spans="1:44" ht="14.25" customHeight="1" x14ac:dyDescent="0.2">
      <c r="A13" s="112">
        <f>Clasifficación!A16</f>
        <v>1</v>
      </c>
      <c r="B13" s="132" t="str">
        <f>Clasifficación!B16</f>
        <v>Roberto Ruiz</v>
      </c>
      <c r="C13" s="133"/>
      <c r="D13" s="133"/>
      <c r="E13" s="134"/>
      <c r="F13" s="51">
        <v>4</v>
      </c>
      <c r="G13" s="52">
        <v>6</v>
      </c>
      <c r="H13" s="52">
        <v>8</v>
      </c>
      <c r="I13" s="52">
        <v>8</v>
      </c>
      <c r="J13" s="52">
        <v>6</v>
      </c>
      <c r="K13" s="52">
        <v>8</v>
      </c>
      <c r="L13" s="52">
        <v>8</v>
      </c>
      <c r="M13" s="52">
        <v>7</v>
      </c>
      <c r="N13" s="52">
        <v>8</v>
      </c>
      <c r="O13" s="52">
        <v>7</v>
      </c>
      <c r="P13" s="52">
        <v>6</v>
      </c>
      <c r="Q13" s="52">
        <v>8</v>
      </c>
      <c r="R13" s="52">
        <v>7</v>
      </c>
      <c r="S13" s="52">
        <v>7</v>
      </c>
      <c r="T13" s="52">
        <v>6</v>
      </c>
      <c r="U13" s="52">
        <v>6</v>
      </c>
      <c r="V13" s="52">
        <v>7</v>
      </c>
      <c r="W13" s="29">
        <f>F13*$F$10+G13*$G$10+H13*$H$10+I13*$I$10+J13*$J$10+K13*$K$10+L13*$L$10+M13*$M$10+N13*$N$10+O13*$O$10+P13*$P$10+Q13*$Q$10+R13*$R$10+S13*$S$10+T13*$T$10+U13*$U$10+V13*$V$10</f>
        <v>411</v>
      </c>
      <c r="X13" s="115">
        <f>W16*1000/(MAX(W$16,W$24,W$32,W$40,W$48,W$56,W$64,W$72,W$80,W$88,W96))</f>
        <v>992.74193548387098</v>
      </c>
      <c r="Z13" s="51">
        <v>5</v>
      </c>
      <c r="AA13" s="52">
        <v>5</v>
      </c>
      <c r="AB13" s="52">
        <v>6</v>
      </c>
      <c r="AC13" s="52">
        <v>6</v>
      </c>
      <c r="AD13" s="52">
        <v>5</v>
      </c>
      <c r="AE13" s="52">
        <v>6</v>
      </c>
      <c r="AF13" s="52">
        <v>6</v>
      </c>
      <c r="AG13" s="52">
        <v>5</v>
      </c>
      <c r="AH13" s="52">
        <v>5</v>
      </c>
      <c r="AI13" s="52">
        <v>6</v>
      </c>
      <c r="AJ13" s="52">
        <v>6</v>
      </c>
      <c r="AK13" s="52">
        <v>5</v>
      </c>
      <c r="AL13" s="52">
        <v>6</v>
      </c>
      <c r="AM13" s="52">
        <v>6</v>
      </c>
      <c r="AN13" s="52">
        <v>4</v>
      </c>
      <c r="AO13" s="52">
        <v>5</v>
      </c>
      <c r="AP13" s="52">
        <v>5</v>
      </c>
      <c r="AQ13" s="29">
        <f>Z13*$F$10+AA13*$G$10+AB13*$H$10+AC13*$I$10+AD13*$J$10+AE13*$K$10+AF13*$L$10+AG13*$M$10+AH13*$N$10+AI13*$O$10+AJ13*$P$10+AK13*$Q$10+AL13*$R$10+AM13*$S$10+AN13*$T$10+AO13*$U$10+AP13*$V$10</f>
        <v>326</v>
      </c>
      <c r="AR13" s="115">
        <f>AQ16*1000/(MAX(AQ$16,AQ$24,AQ$32,AQ$40,AQ$48,AQ$56,AQ$64,AQ$72,AQ$80,AQ$88,AQ$96,AQ$104))</f>
        <v>1000</v>
      </c>
    </row>
    <row r="14" spans="1:44" ht="12.75" customHeight="1" x14ac:dyDescent="0.2">
      <c r="A14" s="113"/>
      <c r="B14" s="135"/>
      <c r="C14" s="136"/>
      <c r="D14" s="124"/>
      <c r="E14" s="137"/>
      <c r="F14" s="53">
        <v>4</v>
      </c>
      <c r="G14" s="54">
        <v>7</v>
      </c>
      <c r="H14" s="54">
        <v>7</v>
      </c>
      <c r="I14" s="54">
        <v>7</v>
      </c>
      <c r="J14" s="54">
        <v>5</v>
      </c>
      <c r="K14" s="54">
        <v>8</v>
      </c>
      <c r="L14" s="54">
        <v>7</v>
      </c>
      <c r="M14" s="54">
        <v>7</v>
      </c>
      <c r="N14" s="54">
        <v>7</v>
      </c>
      <c r="O14" s="54">
        <v>6</v>
      </c>
      <c r="P14" s="54">
        <v>6</v>
      </c>
      <c r="Q14" s="54">
        <v>7</v>
      </c>
      <c r="R14" s="54">
        <v>6</v>
      </c>
      <c r="S14" s="54">
        <v>7</v>
      </c>
      <c r="T14" s="54">
        <v>6</v>
      </c>
      <c r="U14" s="54">
        <v>7</v>
      </c>
      <c r="V14" s="54">
        <v>7</v>
      </c>
      <c r="W14" s="30">
        <f>F14*$F$10+G14*$G$10+H14*$H$10+I14*$I$10+J14*$J$10+K14*$K$10+L14*$L$10+M14*$M$10+N14*$N$10+O14*$O$10+P14*$P$10+Q14*$Q$10+R14*$R$10+S14*$S$10+T14*$T$10+U14*$U$10+V14*$V$10</f>
        <v>388</v>
      </c>
      <c r="X14" s="116"/>
      <c r="Z14" s="53">
        <v>6</v>
      </c>
      <c r="AA14" s="54">
        <v>5</v>
      </c>
      <c r="AB14" s="54">
        <v>6</v>
      </c>
      <c r="AC14" s="54">
        <v>6</v>
      </c>
      <c r="AD14" s="54">
        <v>5</v>
      </c>
      <c r="AE14" s="54">
        <v>7</v>
      </c>
      <c r="AF14" s="54">
        <v>7</v>
      </c>
      <c r="AG14" s="54">
        <v>6</v>
      </c>
      <c r="AH14" s="54">
        <v>5</v>
      </c>
      <c r="AI14" s="54">
        <v>6</v>
      </c>
      <c r="AJ14" s="54">
        <v>5</v>
      </c>
      <c r="AK14" s="54">
        <v>6</v>
      </c>
      <c r="AL14" s="54">
        <v>6</v>
      </c>
      <c r="AM14" s="54">
        <v>6</v>
      </c>
      <c r="AN14" s="54">
        <v>5</v>
      </c>
      <c r="AO14" s="54">
        <v>5</v>
      </c>
      <c r="AP14" s="54">
        <v>6</v>
      </c>
      <c r="AQ14" s="30">
        <f>Z14*$F$10+AA14*$G$10+AB14*$H$10+AC14*$I$10+AD14*$J$10+AE14*$K$10+AF14*$L$10+AG14*$M$10+AH14*$N$10+AI14*$O$10+AJ14*$P$10+AK14*$Q$10+AL14*$R$10+AM14*$S$10+AN14*$T$10+AO14*$U$10+AP14*$V$10</f>
        <v>344</v>
      </c>
      <c r="AR14" s="116"/>
    </row>
    <row r="15" spans="1:44" ht="12.75" customHeight="1" x14ac:dyDescent="0.2">
      <c r="A15" s="113"/>
      <c r="B15" s="135"/>
      <c r="C15" s="136"/>
      <c r="D15" s="124"/>
      <c r="E15" s="137"/>
      <c r="F15" s="53">
        <v>6</v>
      </c>
      <c r="G15" s="54">
        <v>8</v>
      </c>
      <c r="H15" s="54">
        <v>8</v>
      </c>
      <c r="I15" s="54">
        <v>7</v>
      </c>
      <c r="J15" s="54">
        <v>5</v>
      </c>
      <c r="K15" s="54">
        <v>9</v>
      </c>
      <c r="L15" s="54">
        <v>7</v>
      </c>
      <c r="M15" s="54">
        <v>8</v>
      </c>
      <c r="N15" s="54">
        <v>7</v>
      </c>
      <c r="O15" s="54">
        <v>8</v>
      </c>
      <c r="P15" s="54">
        <v>7</v>
      </c>
      <c r="Q15" s="54">
        <v>6</v>
      </c>
      <c r="R15" s="54">
        <v>8</v>
      </c>
      <c r="S15" s="54">
        <v>7</v>
      </c>
      <c r="T15" s="54">
        <v>7</v>
      </c>
      <c r="U15" s="54">
        <v>6</v>
      </c>
      <c r="V15" s="54">
        <v>8</v>
      </c>
      <c r="W15" s="30">
        <f>F15*$F$10+G15*$G$10+H15*$H$10+I15*$I$10+J15*$J$10+K15*$K$10+L15*$L$10+M15*$M$10+N15*$N$10+O15*$O$10+P15*$P$10+Q15*$Q$10+R15*$R$10+S15*$S$10+T15*$T$10+U15*$U$10+V15*$V$10</f>
        <v>432</v>
      </c>
      <c r="X15" s="116"/>
      <c r="Z15" s="53">
        <v>6</v>
      </c>
      <c r="AA15" s="54">
        <v>6</v>
      </c>
      <c r="AB15" s="54">
        <v>6</v>
      </c>
      <c r="AC15" s="54">
        <v>5</v>
      </c>
      <c r="AD15" s="54">
        <v>4</v>
      </c>
      <c r="AE15" s="54">
        <v>5</v>
      </c>
      <c r="AF15" s="54">
        <v>6</v>
      </c>
      <c r="AG15" s="54">
        <v>5</v>
      </c>
      <c r="AH15" s="54">
        <v>6</v>
      </c>
      <c r="AI15" s="54">
        <v>5</v>
      </c>
      <c r="AJ15" s="54">
        <v>6</v>
      </c>
      <c r="AK15" s="54">
        <v>6</v>
      </c>
      <c r="AL15" s="54">
        <v>6</v>
      </c>
      <c r="AM15" s="54">
        <v>6</v>
      </c>
      <c r="AN15" s="54">
        <v>4</v>
      </c>
      <c r="AO15" s="54">
        <v>4</v>
      </c>
      <c r="AP15" s="54">
        <v>6</v>
      </c>
      <c r="AQ15" s="30">
        <f>Z15*$F$10+AA15*$G$10+AB15*$H$10+AC15*$I$10+AD15*$J$10+AE15*$K$10+AF15*$L$10+AG15*$M$10+AH15*$N$10+AI15*$O$10+AJ15*$P$10+AK15*$Q$10+AL15*$R$10+AM15*$S$10+AN15*$T$10+AO15*$U$10+AP15*$V$10</f>
        <v>326</v>
      </c>
      <c r="AR15" s="116"/>
    </row>
    <row r="16" spans="1:44" ht="15" customHeight="1" thickBot="1" x14ac:dyDescent="0.3">
      <c r="A16" s="113"/>
      <c r="B16" s="135"/>
      <c r="C16" s="136"/>
      <c r="D16" s="124"/>
      <c r="E16" s="137"/>
      <c r="F16" s="38">
        <f>(F13+F14+F15)/Clasifficación!$F$8</f>
        <v>4.666666666666667</v>
      </c>
      <c r="G16" s="40">
        <f>(G13+G14+G15)/Clasifficación!$F$8</f>
        <v>7</v>
      </c>
      <c r="H16" s="40">
        <f>(H13+H14+H15)/Clasifficación!$F$8</f>
        <v>7.666666666666667</v>
      </c>
      <c r="I16" s="40">
        <f>(I13+I14+I15)/Clasifficación!$F$8</f>
        <v>7.333333333333333</v>
      </c>
      <c r="J16" s="40">
        <f>(J13+J14+J15)/Clasifficación!$F$8</f>
        <v>5.333333333333333</v>
      </c>
      <c r="K16" s="40">
        <f>(K13+K14+K15)/Clasifficación!$F$8</f>
        <v>8.3333333333333339</v>
      </c>
      <c r="L16" s="40">
        <f>(L13+L14+L15)/Clasifficación!$F$8</f>
        <v>7.333333333333333</v>
      </c>
      <c r="M16" s="40">
        <f>(M13+M14+M15)/Clasifficación!$F$8</f>
        <v>7.333333333333333</v>
      </c>
      <c r="N16" s="40">
        <f>(N13+N14+N15)/Clasifficación!$F$8</f>
        <v>7.333333333333333</v>
      </c>
      <c r="O16" s="40">
        <f>(O13+O14+O15)/Clasifficación!$F$8</f>
        <v>7</v>
      </c>
      <c r="P16" s="40">
        <f>(P13+P14+P15)/Clasifficación!$F$8</f>
        <v>6.333333333333333</v>
      </c>
      <c r="Q16" s="40">
        <f>(Q13+Q14+Q15)/Clasifficación!$F$8</f>
        <v>7</v>
      </c>
      <c r="R16" s="40">
        <f>(R13+R14+R15)/Clasifficación!$F$8</f>
        <v>7</v>
      </c>
      <c r="S16" s="40">
        <f>(S13+S14+S15)/Clasifficación!$F$8</f>
        <v>7</v>
      </c>
      <c r="T16" s="40">
        <f>(T13+T14+T15)/Clasifficación!$F$8</f>
        <v>6.333333333333333</v>
      </c>
      <c r="U16" s="40">
        <f>(U13+U14+U15)/Clasifficación!$F$8</f>
        <v>6.333333333333333</v>
      </c>
      <c r="V16" s="40">
        <f>(V13+V14+V15)/Clasifficación!$F$8</f>
        <v>7.333333333333333</v>
      </c>
      <c r="W16" s="47">
        <f>W13+W14+W15</f>
        <v>1231</v>
      </c>
      <c r="X16" s="117"/>
      <c r="Z16" s="38">
        <f>(Z13+Z14+Z15)/Clasifficación!$F$8</f>
        <v>5.666666666666667</v>
      </c>
      <c r="AA16" s="40">
        <f>(AA13+AA14+AA15)/Clasifficación!$F$8</f>
        <v>5.333333333333333</v>
      </c>
      <c r="AB16" s="40">
        <f>(AB13+AB14+AB15)/Clasifficación!$F$8</f>
        <v>6</v>
      </c>
      <c r="AC16" s="40">
        <f>(AC13+AC14+AC15)/Clasifficación!$F$8</f>
        <v>5.666666666666667</v>
      </c>
      <c r="AD16" s="40">
        <f>(AD13+AD14+AD15)/Clasifficación!$F$8</f>
        <v>4.666666666666667</v>
      </c>
      <c r="AE16" s="40">
        <f>(AE13+AE14+AE15)/Clasifficación!$F$8</f>
        <v>6</v>
      </c>
      <c r="AF16" s="40">
        <f>(AF13+AF14+AF15)/Clasifficación!$F$8</f>
        <v>6.333333333333333</v>
      </c>
      <c r="AG16" s="40">
        <f>(AG13+AG14+AG15)/Clasifficación!$F$8</f>
        <v>5.333333333333333</v>
      </c>
      <c r="AH16" s="40">
        <f>(AH13+AH14+AH15)/Clasifficación!$F$8</f>
        <v>5.333333333333333</v>
      </c>
      <c r="AI16" s="40">
        <f>(AI13+AI14+AI15)/Clasifficación!$F$8</f>
        <v>5.666666666666667</v>
      </c>
      <c r="AJ16" s="40">
        <f>(AJ13+AJ14+AJ15)/Clasifficación!$F$8</f>
        <v>5.666666666666667</v>
      </c>
      <c r="AK16" s="40">
        <f>(AK13+AK14+AK15)/Clasifficación!$F$8</f>
        <v>5.666666666666667</v>
      </c>
      <c r="AL16" s="40">
        <f>(AL13+AL14+AL15)/Clasifficación!$F$8</f>
        <v>6</v>
      </c>
      <c r="AM16" s="40">
        <f>(AM13+AM14+AM15)/Clasifficación!$F$8</f>
        <v>6</v>
      </c>
      <c r="AN16" s="40">
        <f>(AN13+AN14+AN15)/Clasifficación!$F$8</f>
        <v>4.333333333333333</v>
      </c>
      <c r="AO16" s="40">
        <f>(AO13+AO14+AO15)/Clasifficación!$F$8</f>
        <v>4.666666666666667</v>
      </c>
      <c r="AP16" s="40">
        <f>(AP13+AP14+AP15)/Clasifficación!$F$8</f>
        <v>5.666666666666667</v>
      </c>
      <c r="AQ16" s="47">
        <f>AQ13+AQ14+AQ15</f>
        <v>996</v>
      </c>
      <c r="AR16" s="117"/>
    </row>
    <row r="17" spans="1:44" ht="14.25" customHeight="1" x14ac:dyDescent="0.2">
      <c r="A17" s="113"/>
      <c r="B17" s="135"/>
      <c r="C17" s="136"/>
      <c r="D17" s="124"/>
      <c r="E17" s="137"/>
      <c r="F17" s="11">
        <v>8</v>
      </c>
      <c r="G17" s="12">
        <v>8</v>
      </c>
      <c r="H17" s="12">
        <v>8</v>
      </c>
      <c r="I17" s="12">
        <v>8</v>
      </c>
      <c r="J17" s="12">
        <v>7</v>
      </c>
      <c r="K17" s="12">
        <v>9</v>
      </c>
      <c r="L17" s="12">
        <v>8</v>
      </c>
      <c r="M17" s="12">
        <v>8</v>
      </c>
      <c r="N17" s="12">
        <v>8</v>
      </c>
      <c r="O17" s="12">
        <v>7</v>
      </c>
      <c r="P17" s="12">
        <v>9</v>
      </c>
      <c r="Q17" s="12">
        <v>8</v>
      </c>
      <c r="R17" s="12">
        <v>8</v>
      </c>
      <c r="S17" s="12">
        <v>7</v>
      </c>
      <c r="T17" s="12">
        <v>8</v>
      </c>
      <c r="U17" s="12">
        <v>7</v>
      </c>
      <c r="V17" s="12">
        <v>8</v>
      </c>
      <c r="W17" s="29">
        <f>F17*$F$10+G17*$G$10+H17*$H$10+I17*$I$10+J17*$J$10+K17*$K$10+L17*$L$10+M17*$M$10+N17*$N$10+O17*$O$10+P17*$P$10+Q17*$Q$10+R17*$R$10+S17*$S$10+T17*$T$10+U17*$U$10+V17*$V$10</f>
        <v>474</v>
      </c>
      <c r="X17" s="118">
        <f>W20*1000/(MAX(W$20,W$28,W$36,W$44,W$52,W$60,W$68,W$76,W$84,W$92,W$100))</f>
        <v>1000</v>
      </c>
      <c r="Z17" s="11">
        <v>5</v>
      </c>
      <c r="AA17" s="12">
        <v>6</v>
      </c>
      <c r="AB17" s="12">
        <v>5</v>
      </c>
      <c r="AC17" s="12">
        <v>5</v>
      </c>
      <c r="AD17" s="12">
        <v>3</v>
      </c>
      <c r="AE17" s="12">
        <v>5</v>
      </c>
      <c r="AF17" s="12">
        <v>5</v>
      </c>
      <c r="AG17" s="12">
        <v>4</v>
      </c>
      <c r="AH17" s="12">
        <v>5</v>
      </c>
      <c r="AI17" s="12">
        <v>4</v>
      </c>
      <c r="AJ17" s="12">
        <v>3</v>
      </c>
      <c r="AK17" s="12">
        <v>4</v>
      </c>
      <c r="AL17" s="12">
        <v>5</v>
      </c>
      <c r="AM17" s="12">
        <v>6</v>
      </c>
      <c r="AN17" s="12">
        <v>6</v>
      </c>
      <c r="AO17" s="12">
        <v>5</v>
      </c>
      <c r="AP17" s="12">
        <v>6</v>
      </c>
      <c r="AQ17" s="29">
        <f>Z17*$F$10+AA17*$G$10+AB17*$H$10+AC17*$I$10+AD17*$J$10+AE17*$K$10+AF17*$L$10+AG17*$M$10+AH17*$N$10+AI17*$O$10+AJ17*$P$10+AK17*$Q$10+AL17*$R$10+AM17*$S$10+AN17*$T$10+AO17*$U$10+AP17*$V$10</f>
        <v>288</v>
      </c>
      <c r="AR17" s="118">
        <f>AQ20*1000/(MAX(AQ$20,AQ$28,AQ$36,AQ$44,AQ$52,AQ$60,AQ$68,AQ$76,AQ$84,AQ$92,AQ$100:AQ$108))</f>
        <v>892.89501590668078</v>
      </c>
    </row>
    <row r="18" spans="1:44" ht="12.75" customHeight="1" thickBot="1" x14ac:dyDescent="0.25">
      <c r="A18" s="113"/>
      <c r="B18" s="138"/>
      <c r="C18" s="139"/>
      <c r="D18" s="139"/>
      <c r="E18" s="140"/>
      <c r="F18" s="14">
        <v>8</v>
      </c>
      <c r="G18" s="15">
        <v>8</v>
      </c>
      <c r="H18" s="15">
        <v>8</v>
      </c>
      <c r="I18" s="15">
        <v>8</v>
      </c>
      <c r="J18" s="15">
        <v>7</v>
      </c>
      <c r="K18" s="15">
        <v>8</v>
      </c>
      <c r="L18" s="15">
        <v>8</v>
      </c>
      <c r="M18" s="15">
        <v>7</v>
      </c>
      <c r="N18" s="15">
        <v>6</v>
      </c>
      <c r="O18" s="15">
        <v>7</v>
      </c>
      <c r="P18" s="15">
        <v>7</v>
      </c>
      <c r="Q18" s="15">
        <v>8</v>
      </c>
      <c r="R18" s="15">
        <v>7</v>
      </c>
      <c r="S18" s="15">
        <v>8</v>
      </c>
      <c r="T18" s="15">
        <v>8</v>
      </c>
      <c r="U18" s="15">
        <v>7</v>
      </c>
      <c r="V18" s="15">
        <v>8</v>
      </c>
      <c r="W18" s="30">
        <f>F18*$F$10+G18*$G$10+H18*$H$10+I18*$I$10+J18*$J$10+K18*$K$10+L18*$L$10+M18*$M$10+N18*$N$10+O18*$O$10+P18*$P$10+Q18*$Q$10+R18*$R$10+S18*$S$10+T18*$T$10+U18*$U$10+V18*$V$10</f>
        <v>448</v>
      </c>
      <c r="X18" s="119"/>
      <c r="Z18" s="14">
        <v>6</v>
      </c>
      <c r="AA18" s="15">
        <v>5</v>
      </c>
      <c r="AB18" s="15">
        <v>6</v>
      </c>
      <c r="AC18" s="15">
        <v>5</v>
      </c>
      <c r="AD18" s="15">
        <v>2</v>
      </c>
      <c r="AE18" s="15">
        <v>3</v>
      </c>
      <c r="AF18" s="15">
        <v>5</v>
      </c>
      <c r="AG18" s="15">
        <v>3</v>
      </c>
      <c r="AH18" s="15">
        <v>4</v>
      </c>
      <c r="AI18" s="15">
        <v>5</v>
      </c>
      <c r="AJ18" s="15">
        <v>4</v>
      </c>
      <c r="AK18" s="15">
        <v>5</v>
      </c>
      <c r="AL18" s="15">
        <v>4</v>
      </c>
      <c r="AM18" s="15">
        <v>5</v>
      </c>
      <c r="AN18" s="15">
        <v>6</v>
      </c>
      <c r="AO18" s="15">
        <v>5</v>
      </c>
      <c r="AP18" s="15">
        <v>5</v>
      </c>
      <c r="AQ18" s="30">
        <f>Z18*$F$10+AA18*$G$10+AB18*$H$10+AC18*$I$10+AD18*$J$10+AE18*$K$10+AF18*$L$10+AG18*$M$10+AH18*$N$10+AI18*$O$10+AJ18*$P$10+AK18*$Q$10+AL18*$R$10+AM18*$S$10+AN18*$T$10+AO18*$U$10+AP18*$V$10</f>
        <v>273</v>
      </c>
      <c r="AR18" s="119"/>
    </row>
    <row r="19" spans="1:44" ht="12.75" customHeight="1" thickBot="1" x14ac:dyDescent="0.25">
      <c r="A19" s="113"/>
      <c r="B19" s="48" t="s">
        <v>68</v>
      </c>
      <c r="C19" s="48" t="s">
        <v>69</v>
      </c>
      <c r="D19" s="48" t="s">
        <v>68</v>
      </c>
      <c r="E19" s="48" t="s">
        <v>69</v>
      </c>
      <c r="F19" s="14">
        <v>8</v>
      </c>
      <c r="G19" s="15">
        <v>8</v>
      </c>
      <c r="H19" s="15">
        <v>8</v>
      </c>
      <c r="I19" s="15">
        <v>8</v>
      </c>
      <c r="J19" s="15">
        <v>8</v>
      </c>
      <c r="K19" s="15">
        <v>8</v>
      </c>
      <c r="L19" s="15">
        <v>7</v>
      </c>
      <c r="M19" s="15">
        <v>6</v>
      </c>
      <c r="N19" s="15">
        <v>6</v>
      </c>
      <c r="O19" s="15">
        <v>7</v>
      </c>
      <c r="P19" s="15">
        <v>8</v>
      </c>
      <c r="Q19" s="15">
        <v>8</v>
      </c>
      <c r="R19" s="15">
        <v>7</v>
      </c>
      <c r="S19" s="15">
        <v>8</v>
      </c>
      <c r="T19" s="15">
        <v>8</v>
      </c>
      <c r="U19" s="15">
        <v>8</v>
      </c>
      <c r="V19" s="15">
        <v>8</v>
      </c>
      <c r="W19" s="30">
        <f>F19*$F$10+G19*$G$10+H19*$H$10+I19*$I$10+J19*$J$10+K19*$K$10+L19*$L$10+M19*$M$10+N19*$N$10+O19*$O$10+P19*$P$10+Q19*$Q$10+R19*$R$10+S19*$S$10+T19*$T$10+U19*$U$10+V19*$V$10</f>
        <v>451</v>
      </c>
      <c r="X19" s="119"/>
      <c r="Z19" s="14">
        <v>5</v>
      </c>
      <c r="AA19" s="15">
        <v>5</v>
      </c>
      <c r="AB19" s="15">
        <v>5</v>
      </c>
      <c r="AC19" s="15">
        <v>4</v>
      </c>
      <c r="AD19" s="15">
        <v>3</v>
      </c>
      <c r="AE19" s="15">
        <v>5</v>
      </c>
      <c r="AF19" s="15">
        <v>5</v>
      </c>
      <c r="AG19" s="15">
        <v>5</v>
      </c>
      <c r="AH19" s="15">
        <v>5</v>
      </c>
      <c r="AI19" s="15">
        <v>4</v>
      </c>
      <c r="AJ19" s="15">
        <v>4</v>
      </c>
      <c r="AK19" s="15">
        <v>5</v>
      </c>
      <c r="AL19" s="15">
        <v>5</v>
      </c>
      <c r="AM19" s="15">
        <v>5</v>
      </c>
      <c r="AN19" s="15">
        <v>5</v>
      </c>
      <c r="AO19" s="15">
        <v>5</v>
      </c>
      <c r="AP19" s="15">
        <v>5</v>
      </c>
      <c r="AQ19" s="30">
        <f>Z19*$F$10+AA19*$G$10+AB19*$H$10+AC19*$I$10+AD19*$J$10+AE19*$K$10+AF19*$L$10+AG19*$M$10+AH19*$N$10+AI19*$O$10+AJ19*$P$10+AK19*$Q$10+AL19*$R$10+AM19*$S$10+AN19*$T$10+AO19*$U$10+AP19*$V$10</f>
        <v>281</v>
      </c>
      <c r="AR19" s="119"/>
    </row>
    <row r="20" spans="1:44" ht="15" customHeight="1" thickBot="1" x14ac:dyDescent="0.3">
      <c r="A20" s="114"/>
      <c r="B20" s="49">
        <f>X13</f>
        <v>992.74193548387098</v>
      </c>
      <c r="C20" s="61">
        <f>X17</f>
        <v>1000</v>
      </c>
      <c r="D20" s="49">
        <f>AR13</f>
        <v>1000</v>
      </c>
      <c r="E20" s="61">
        <f>AR17</f>
        <v>892.89501590668078</v>
      </c>
      <c r="F20" s="38">
        <f>(F17+F18+F19)/Clasifficación!$F$8</f>
        <v>8</v>
      </c>
      <c r="G20" s="40">
        <f>(G17+G18+G19)/Clasifficación!$F$8</f>
        <v>8</v>
      </c>
      <c r="H20" s="40">
        <f>(H17+H18+H19)/Clasifficación!$F$8</f>
        <v>8</v>
      </c>
      <c r="I20" s="40">
        <f>(I17+I18+I19)/Clasifficación!$F$8</f>
        <v>8</v>
      </c>
      <c r="J20" s="40">
        <f>(J17+J18+J19)/Clasifficación!$F$8</f>
        <v>7.333333333333333</v>
      </c>
      <c r="K20" s="40">
        <f>(K17+K18+K19)/Clasifficación!$F$8</f>
        <v>8.3333333333333339</v>
      </c>
      <c r="L20" s="40">
        <f>(L17+L18+L19)/Clasifficación!$F$8</f>
        <v>7.666666666666667</v>
      </c>
      <c r="M20" s="40">
        <f>(M17+M18+M19)/Clasifficación!$F$8</f>
        <v>7</v>
      </c>
      <c r="N20" s="40">
        <f>(N17+N18+N19)/Clasifficación!$F$8</f>
        <v>6.666666666666667</v>
      </c>
      <c r="O20" s="40">
        <f>(O17+O18+O19)/Clasifficación!$F$8</f>
        <v>7</v>
      </c>
      <c r="P20" s="40">
        <f>(P17+P18+P19)/Clasifficación!$F$8</f>
        <v>8</v>
      </c>
      <c r="Q20" s="40">
        <f>(Q17+Q18+Q19)/Clasifficación!$F$8</f>
        <v>8</v>
      </c>
      <c r="R20" s="40">
        <f>(R17+R18+R19)/Clasifficación!$F$8</f>
        <v>7.333333333333333</v>
      </c>
      <c r="S20" s="40">
        <f>(S17+S18+S19)/Clasifficación!$F$8</f>
        <v>7.666666666666667</v>
      </c>
      <c r="T20" s="40">
        <f>(T17+T18+T19)/Clasifficación!$F$8</f>
        <v>8</v>
      </c>
      <c r="U20" s="40">
        <f>(U17+U18+U19)/Clasifficación!$F$8</f>
        <v>7.333333333333333</v>
      </c>
      <c r="V20" s="40">
        <f>(V17+V18+V19)/Clasifficación!$F$8</f>
        <v>8</v>
      </c>
      <c r="W20" s="47">
        <f>W17+W18+W19</f>
        <v>1373</v>
      </c>
      <c r="X20" s="120"/>
      <c r="Z20" s="38">
        <f>(Z17+Z18+Z19)/Clasifficación!$F$8</f>
        <v>5.333333333333333</v>
      </c>
      <c r="AA20" s="40">
        <f>(AA17+AA18+AA19)/Clasifficación!$F$8</f>
        <v>5.333333333333333</v>
      </c>
      <c r="AB20" s="40">
        <f>(AB17+AB18+AB19)/Clasifficación!$F$8</f>
        <v>5.333333333333333</v>
      </c>
      <c r="AC20" s="40">
        <f>(AC17+AC18+AC19)/Clasifficación!$F$8</f>
        <v>4.666666666666667</v>
      </c>
      <c r="AD20" s="40">
        <f>(AD17+AD18+AD19)/Clasifficación!$F$8</f>
        <v>2.6666666666666665</v>
      </c>
      <c r="AE20" s="40">
        <f>(AE17+AE18+AE19)/Clasifficación!$F$8</f>
        <v>4.333333333333333</v>
      </c>
      <c r="AF20" s="40">
        <f>(AF17+AF18+AF19)/Clasifficación!$F$8</f>
        <v>5</v>
      </c>
      <c r="AG20" s="40">
        <f>(AG17+AG18+AG19)/Clasifficación!$F$8</f>
        <v>4</v>
      </c>
      <c r="AH20" s="40">
        <f>(AH17+AH18+AH19)/Clasifficación!$F$8</f>
        <v>4.666666666666667</v>
      </c>
      <c r="AI20" s="40">
        <f>(AI17+AI18+AI19)/Clasifficación!$F$8</f>
        <v>4.333333333333333</v>
      </c>
      <c r="AJ20" s="40">
        <f>(AJ17+AJ18+AJ19)/Clasifficación!$F$8</f>
        <v>3.6666666666666665</v>
      </c>
      <c r="AK20" s="40">
        <f>(AK17+AK18+AK19)/Clasifficación!$F$8</f>
        <v>4.666666666666667</v>
      </c>
      <c r="AL20" s="40">
        <f>(AL17+AL18+AL19)/Clasifficación!$F$8</f>
        <v>4.666666666666667</v>
      </c>
      <c r="AM20" s="40">
        <f>(AM17+AM18+AM19)/Clasifficación!$F$8</f>
        <v>5.333333333333333</v>
      </c>
      <c r="AN20" s="40">
        <f>(AN17+AN18+AN19)/Clasifficación!$F$8</f>
        <v>5.666666666666667</v>
      </c>
      <c r="AO20" s="40">
        <f>(AO17+AO18+AO19)/Clasifficación!$F$8</f>
        <v>5</v>
      </c>
      <c r="AP20" s="40">
        <f>(AP17+AP18+AP19)/Clasifficación!$F$8</f>
        <v>5.333333333333333</v>
      </c>
      <c r="AQ20" s="47">
        <f>AQ17+AQ18+AQ19</f>
        <v>842</v>
      </c>
      <c r="AR20" s="120"/>
    </row>
    <row r="21" spans="1:44" ht="14.25" customHeight="1" x14ac:dyDescent="0.2">
      <c r="A21" s="112">
        <f>Clasifficación!A17</f>
        <v>2</v>
      </c>
      <c r="B21" s="141" t="str">
        <f>Clasifficación!B17</f>
        <v>Ángel Gómez</v>
      </c>
      <c r="C21" s="133"/>
      <c r="D21" s="133">
        <f>Clasifficación!D17</f>
        <v>0</v>
      </c>
      <c r="E21" s="134"/>
      <c r="F21" s="51">
        <v>0</v>
      </c>
      <c r="G21" s="52">
        <v>2</v>
      </c>
      <c r="H21" s="52">
        <v>3</v>
      </c>
      <c r="I21" s="52">
        <v>4</v>
      </c>
      <c r="J21" s="52">
        <v>3</v>
      </c>
      <c r="K21" s="52">
        <v>5</v>
      </c>
      <c r="L21" s="52">
        <v>4</v>
      </c>
      <c r="M21" s="52">
        <v>1</v>
      </c>
      <c r="N21" s="52">
        <v>2</v>
      </c>
      <c r="O21" s="52">
        <v>0</v>
      </c>
      <c r="P21" s="52">
        <v>3</v>
      </c>
      <c r="Q21" s="52">
        <v>3</v>
      </c>
      <c r="R21" s="52">
        <v>2</v>
      </c>
      <c r="S21" s="52">
        <v>3</v>
      </c>
      <c r="T21" s="52">
        <v>2</v>
      </c>
      <c r="U21" s="52">
        <v>2</v>
      </c>
      <c r="V21" s="52">
        <v>2</v>
      </c>
      <c r="W21" s="29">
        <f>F21*$F$10+G21*$G$10+H21*$H$10+I21*$I$10+J21*$J$10+K21*$K$10+L21*$L$10+M21*$M$10+N21*$N$10+O21*$O$10+P21*$P$10+Q21*$Q$10+R21*$R$10+S21*$S$10+T21*$T$10+U21*$U$10+V21*$V$10</f>
        <v>143</v>
      </c>
      <c r="X21" s="115">
        <f>W24*1000/(MAX(W$16,W$24,W$32,W$40,W$48,W$56,W$64,W$72,W$80,W$88,W112))</f>
        <v>383.06451612903226</v>
      </c>
      <c r="Z21" s="51">
        <v>3</v>
      </c>
      <c r="AA21" s="52">
        <v>0</v>
      </c>
      <c r="AB21" s="52">
        <v>2</v>
      </c>
      <c r="AC21" s="52">
        <v>2</v>
      </c>
      <c r="AD21" s="52">
        <v>2</v>
      </c>
      <c r="AE21" s="52">
        <v>3</v>
      </c>
      <c r="AF21" s="52">
        <v>0</v>
      </c>
      <c r="AG21" s="52">
        <v>2</v>
      </c>
      <c r="AH21" s="52">
        <v>2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29">
        <f>Z21*$F$10+AA21*$G$10+AB21*$H$10+AC21*$I$10+AD21*$J$10+AE21*$K$10+AF21*$L$10+AG21*$M$10+AH21*$N$10+AI21*$O$10+AJ21*$P$10+AK21*$Q$10+AL21*$R$10+AM21*$S$10+AN21*$T$10+AO21*$U$10+AP21*$V$10</f>
        <v>53</v>
      </c>
      <c r="AR21" s="115">
        <f>AQ24*1000/(MAX(AQ$16,AQ$24,AQ$32,AQ$40,AQ$48,AQ$56,AQ$64,AQ$72,AQ$80,AQ$88,AQ$96,AQ$104))</f>
        <v>136.54618473895582</v>
      </c>
    </row>
    <row r="22" spans="1:44" ht="12.75" customHeight="1" x14ac:dyDescent="0.2">
      <c r="A22" s="113"/>
      <c r="B22" s="135"/>
      <c r="C22" s="136"/>
      <c r="D22" s="124"/>
      <c r="E22" s="137"/>
      <c r="F22" s="53">
        <v>1</v>
      </c>
      <c r="G22" s="54">
        <v>2</v>
      </c>
      <c r="H22" s="54">
        <v>3</v>
      </c>
      <c r="I22" s="54">
        <v>4</v>
      </c>
      <c r="J22" s="54">
        <v>3</v>
      </c>
      <c r="K22" s="54">
        <v>7</v>
      </c>
      <c r="L22" s="54">
        <v>3</v>
      </c>
      <c r="M22" s="54">
        <v>1</v>
      </c>
      <c r="N22" s="54">
        <v>3</v>
      </c>
      <c r="O22" s="54">
        <v>0</v>
      </c>
      <c r="P22" s="54">
        <v>2</v>
      </c>
      <c r="Q22" s="54">
        <v>3</v>
      </c>
      <c r="R22" s="54">
        <v>3</v>
      </c>
      <c r="S22" s="54">
        <v>3</v>
      </c>
      <c r="T22" s="54">
        <v>3</v>
      </c>
      <c r="U22" s="54">
        <v>4</v>
      </c>
      <c r="V22" s="54">
        <v>4</v>
      </c>
      <c r="W22" s="30">
        <f>F22*$F$10+G22*$G$10+H22*$H$10+I22*$I$10+J22*$J$10+K22*$K$10+L22*$L$10+M22*$M$10+N22*$N$10+O22*$O$10+P22*$P$10+Q22*$Q$10+R22*$R$10+S22*$S$10+T22*$T$10+U22*$U$10+V22*$V$10</f>
        <v>167</v>
      </c>
      <c r="X22" s="116"/>
      <c r="Z22" s="53">
        <v>3</v>
      </c>
      <c r="AA22" s="54">
        <v>0</v>
      </c>
      <c r="AB22" s="54">
        <v>2</v>
      </c>
      <c r="AC22" s="54">
        <v>1</v>
      </c>
      <c r="AD22" s="54">
        <v>2</v>
      </c>
      <c r="AE22" s="54">
        <v>3</v>
      </c>
      <c r="AF22" s="54">
        <v>0</v>
      </c>
      <c r="AG22" s="54">
        <v>1</v>
      </c>
      <c r="AH22" s="54">
        <v>2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30">
        <f>Z22*$F$10+AA22*$G$10+AB22*$H$10+AC22*$I$10+AD22*$J$10+AE22*$K$10+AF22*$L$10+AG22*$M$10+AH22*$N$10+AI22*$O$10+AJ22*$P$10+AK22*$Q$10+AL22*$R$10+AM22*$S$10+AN22*$T$10+AO22*$U$10+AP22*$V$10</f>
        <v>46</v>
      </c>
      <c r="AR22" s="116"/>
    </row>
    <row r="23" spans="1:44" ht="12.75" customHeight="1" x14ac:dyDescent="0.2">
      <c r="A23" s="113"/>
      <c r="B23" s="135"/>
      <c r="C23" s="136"/>
      <c r="D23" s="124"/>
      <c r="E23" s="137"/>
      <c r="F23" s="53">
        <v>2</v>
      </c>
      <c r="G23" s="54">
        <v>3</v>
      </c>
      <c r="H23" s="54">
        <v>3</v>
      </c>
      <c r="I23" s="54">
        <v>2</v>
      </c>
      <c r="J23" s="54">
        <v>1</v>
      </c>
      <c r="K23" s="54">
        <v>6</v>
      </c>
      <c r="L23" s="54">
        <v>4</v>
      </c>
      <c r="M23" s="54">
        <v>2</v>
      </c>
      <c r="N23" s="54">
        <v>3</v>
      </c>
      <c r="O23" s="54">
        <v>0</v>
      </c>
      <c r="P23" s="54">
        <v>3</v>
      </c>
      <c r="Q23" s="54">
        <v>4</v>
      </c>
      <c r="R23" s="54">
        <v>3</v>
      </c>
      <c r="S23" s="54">
        <v>2</v>
      </c>
      <c r="T23" s="54">
        <v>2</v>
      </c>
      <c r="U23" s="54">
        <v>4</v>
      </c>
      <c r="V23" s="54">
        <v>4</v>
      </c>
      <c r="W23" s="30">
        <f>F23*$F$10+G23*$G$10+H23*$H$10+I23*$I$10+J23*$J$10+K23*$K$10+L23*$L$10+M23*$M$10+N23*$N$10+O23*$O$10+P23*$P$10+Q23*$Q$10+R23*$R$10+S23*$S$10+T23*$T$10+U23*$U$10+V23*$V$10</f>
        <v>165</v>
      </c>
      <c r="X23" s="116"/>
      <c r="Z23" s="53">
        <v>4</v>
      </c>
      <c r="AA23" s="54">
        <v>0</v>
      </c>
      <c r="AB23" s="54">
        <v>2</v>
      </c>
      <c r="AC23" s="54">
        <v>1</v>
      </c>
      <c r="AD23" s="54">
        <v>2</v>
      </c>
      <c r="AE23" s="54">
        <v>3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30">
        <f>Z23*$F$10+AA23*$G$10+AB23*$H$10+AC23*$I$10+AD23*$J$10+AE23*$K$10+AF23*$L$10+AG23*$M$10+AH23*$N$10+AI23*$O$10+AJ23*$P$10+AK23*$Q$10+AL23*$R$10+AM23*$S$10+AN23*$T$10+AO23*$U$10+AP23*$V$10</f>
        <v>37</v>
      </c>
      <c r="AR23" s="116"/>
    </row>
    <row r="24" spans="1:44" ht="15" customHeight="1" thickBot="1" x14ac:dyDescent="0.3">
      <c r="A24" s="113"/>
      <c r="B24" s="135"/>
      <c r="C24" s="136"/>
      <c r="D24" s="124"/>
      <c r="E24" s="137"/>
      <c r="F24" s="38">
        <f>(F21+F22+F23)/Clasifficación!$F$8</f>
        <v>1</v>
      </c>
      <c r="G24" s="40">
        <f>(G21+G22+G23)/Clasifficación!$F$8</f>
        <v>2.3333333333333335</v>
      </c>
      <c r="H24" s="40">
        <f>(H21+H22+H23)/Clasifficación!$F$8</f>
        <v>3</v>
      </c>
      <c r="I24" s="40">
        <f>(I21+I22+I23)/Clasifficación!$F$8</f>
        <v>3.3333333333333335</v>
      </c>
      <c r="J24" s="40">
        <f>(J21+J22+J23)/Clasifficación!$F$8</f>
        <v>2.3333333333333335</v>
      </c>
      <c r="K24" s="40">
        <f>(K21+K22+K23)/Clasifficación!$F$8</f>
        <v>6</v>
      </c>
      <c r="L24" s="40">
        <f>(L21+L22+L23)/Clasifficación!$F$8</f>
        <v>3.6666666666666665</v>
      </c>
      <c r="M24" s="40">
        <f>(M21+M22+M23)/Clasifficación!$F$8</f>
        <v>1.3333333333333333</v>
      </c>
      <c r="N24" s="40">
        <f>(N21+N22+N23)/Clasifficación!$F$8</f>
        <v>2.6666666666666665</v>
      </c>
      <c r="O24" s="40">
        <f>(O21+O22+O23)/Clasifficación!$F$8</f>
        <v>0</v>
      </c>
      <c r="P24" s="40">
        <f>(P21+P22+P23)/Clasifficación!$F$8</f>
        <v>2.6666666666666665</v>
      </c>
      <c r="Q24" s="40">
        <f>(Q21+Q22+Q23)/Clasifficación!$F$8</f>
        <v>3.3333333333333335</v>
      </c>
      <c r="R24" s="40">
        <f>(R21+R22+R23)/Clasifficación!$F$8</f>
        <v>2.6666666666666665</v>
      </c>
      <c r="S24" s="40">
        <f>(S21+S22+S23)/Clasifficación!$F$8</f>
        <v>2.6666666666666665</v>
      </c>
      <c r="T24" s="40">
        <f>(T21+T22+T23)/Clasifficación!$F$8</f>
        <v>2.3333333333333335</v>
      </c>
      <c r="U24" s="40">
        <f>(U21+U22+U23)/Clasifficación!$F$8</f>
        <v>3.3333333333333335</v>
      </c>
      <c r="V24" s="40">
        <f>(V21+V22+V23)/Clasifficación!$F$8</f>
        <v>3.3333333333333335</v>
      </c>
      <c r="W24" s="47">
        <f>W21+W22+W23</f>
        <v>475</v>
      </c>
      <c r="X24" s="117"/>
      <c r="Z24" s="38">
        <f>(Z21+Z22+Z23)/Clasifficación!$F$8</f>
        <v>3.3333333333333335</v>
      </c>
      <c r="AA24" s="40">
        <f>(AA21+AA22+AA23)/Clasifficación!$F$8</f>
        <v>0</v>
      </c>
      <c r="AB24" s="40">
        <f>(AB21+AB22+AB23)/Clasifficación!$F$8</f>
        <v>2</v>
      </c>
      <c r="AC24" s="40">
        <f>(AC21+AC22+AC23)/Clasifficación!$F$8</f>
        <v>1.3333333333333333</v>
      </c>
      <c r="AD24" s="40">
        <f>(AD21+AD22+AD23)/Clasifficación!$F$8</f>
        <v>2</v>
      </c>
      <c r="AE24" s="40">
        <f>(AE21+AE22+AE23)/Clasifficación!$F$8</f>
        <v>3</v>
      </c>
      <c r="AF24" s="40">
        <f>(AF21+AF22+AF23)/Clasifficación!$F$8</f>
        <v>0</v>
      </c>
      <c r="AG24" s="40">
        <f>(AG21+AG22+AG23)/Clasifficación!$F$8</f>
        <v>1</v>
      </c>
      <c r="AH24" s="40">
        <f>(AH21+AH22+AH23)/Clasifficación!$F$8</f>
        <v>1.3333333333333333</v>
      </c>
      <c r="AI24" s="40">
        <f>(AI21+AI22+AI23)/Clasifficación!$F$8</f>
        <v>0</v>
      </c>
      <c r="AJ24" s="40">
        <f>(AJ21+AJ22+AJ23)/Clasifficación!$F$8</f>
        <v>0</v>
      </c>
      <c r="AK24" s="40">
        <f>(AK21+AK22+AK23)/Clasifficación!$F$8</f>
        <v>0</v>
      </c>
      <c r="AL24" s="40">
        <f>(AL21+AL22+AL23)/Clasifficación!$F$8</f>
        <v>0</v>
      </c>
      <c r="AM24" s="40">
        <f>(AM21+AM22+AM23)/Clasifficación!$F$8</f>
        <v>0</v>
      </c>
      <c r="AN24" s="40">
        <f>(AN21+AN22+AN23)/Clasifficación!$F$8</f>
        <v>0</v>
      </c>
      <c r="AO24" s="40">
        <f>(AO21+AO22+AO23)/Clasifficación!$F$8</f>
        <v>0</v>
      </c>
      <c r="AP24" s="40">
        <f>(AP21+AP22+AP23)/Clasifficación!$F$8</f>
        <v>0</v>
      </c>
      <c r="AQ24" s="47">
        <f>AQ21+AQ22+AQ23</f>
        <v>136</v>
      </c>
      <c r="AR24" s="117"/>
    </row>
    <row r="25" spans="1:44" ht="14.25" customHeight="1" x14ac:dyDescent="0.2">
      <c r="A25" s="113"/>
      <c r="B25" s="135"/>
      <c r="C25" s="136"/>
      <c r="D25" s="124"/>
      <c r="E25" s="137"/>
      <c r="F25" s="11">
        <v>0</v>
      </c>
      <c r="G25" s="12">
        <v>6</v>
      </c>
      <c r="H25" s="12">
        <v>5</v>
      </c>
      <c r="I25" s="12">
        <v>5</v>
      </c>
      <c r="J25" s="12">
        <v>4</v>
      </c>
      <c r="K25" s="12">
        <v>5</v>
      </c>
      <c r="L25" s="12">
        <v>5</v>
      </c>
      <c r="M25" s="12">
        <v>5</v>
      </c>
      <c r="N25" s="12">
        <v>6</v>
      </c>
      <c r="O25" s="12">
        <v>7</v>
      </c>
      <c r="P25" s="12">
        <v>5</v>
      </c>
      <c r="Q25" s="12">
        <v>5</v>
      </c>
      <c r="R25" s="12">
        <v>3</v>
      </c>
      <c r="S25" s="12">
        <v>6</v>
      </c>
      <c r="T25" s="12">
        <v>1</v>
      </c>
      <c r="U25" s="12">
        <v>3</v>
      </c>
      <c r="V25" s="12">
        <v>3</v>
      </c>
      <c r="W25" s="29">
        <f>F25*$F$10+G25*$G$10+H25*$H$10+I25*$I$10+J25*$J$10+K25*$K$10+L25*$L$10+M25*$M$10+N25*$N$10+O25*$O$10+P25*$P$10+Q25*$Q$10+R25*$R$10+S25*$S$10+T25*$T$10+U25*$U$10+V25*$V$10</f>
        <v>257</v>
      </c>
      <c r="X25" s="118">
        <f>W28*1000/(MAX(W$20,W$28,W$36,W$44,W$52,W$60,W$68,W$76,W$84,W$92,W$100))</f>
        <v>530.95411507647486</v>
      </c>
      <c r="Z25" s="11">
        <v>1</v>
      </c>
      <c r="AA25" s="12">
        <v>3</v>
      </c>
      <c r="AB25" s="12">
        <v>2</v>
      </c>
      <c r="AC25" s="12">
        <v>2</v>
      </c>
      <c r="AD25" s="12">
        <v>2</v>
      </c>
      <c r="AE25" s="12">
        <v>3</v>
      </c>
      <c r="AF25" s="12">
        <v>2</v>
      </c>
      <c r="AG25" s="12">
        <v>2</v>
      </c>
      <c r="AH25" s="12">
        <v>2</v>
      </c>
      <c r="AI25" s="12">
        <v>2</v>
      </c>
      <c r="AJ25" s="12">
        <v>2</v>
      </c>
      <c r="AK25" s="12">
        <v>2</v>
      </c>
      <c r="AL25" s="12">
        <v>1</v>
      </c>
      <c r="AM25" s="12">
        <v>3</v>
      </c>
      <c r="AN25" s="12">
        <v>2</v>
      </c>
      <c r="AO25" s="12">
        <v>2</v>
      </c>
      <c r="AP25" s="12">
        <v>2</v>
      </c>
      <c r="AQ25" s="29">
        <f>Z25*$F$10+AA25*$G$10+AB25*$H$10+AC25*$I$10+AD25*$J$10+AE25*$K$10+AF25*$L$10+AG25*$M$10+AH25*$N$10+AI25*$O$10+AJ25*$P$10+AK25*$Q$10+AL25*$R$10+AM25*$S$10+AN25*$T$10+AO25*$U$10+AP25*$V$10</f>
        <v>120</v>
      </c>
      <c r="AR25" s="118">
        <f>AQ28*1000/(MAX(AQ$20,AQ$28,AQ$36,AQ$44,AQ$52,AQ$60,AQ$68,AQ$76,AQ$84,AQ$92,AQ$100:AQ$108))</f>
        <v>464.47507953340403</v>
      </c>
    </row>
    <row r="26" spans="1:44" ht="12.75" customHeight="1" thickBot="1" x14ac:dyDescent="0.25">
      <c r="A26" s="113"/>
      <c r="B26" s="138"/>
      <c r="C26" s="139"/>
      <c r="D26" s="139"/>
      <c r="E26" s="140"/>
      <c r="F26" s="14">
        <v>0</v>
      </c>
      <c r="G26" s="15">
        <v>4</v>
      </c>
      <c r="H26" s="15">
        <v>4</v>
      </c>
      <c r="I26" s="15">
        <v>5</v>
      </c>
      <c r="J26" s="15">
        <v>4</v>
      </c>
      <c r="K26" s="15">
        <v>5</v>
      </c>
      <c r="L26" s="15">
        <v>5</v>
      </c>
      <c r="M26" s="15">
        <v>5</v>
      </c>
      <c r="N26" s="15">
        <v>6</v>
      </c>
      <c r="O26" s="15">
        <v>6</v>
      </c>
      <c r="P26" s="15">
        <v>5</v>
      </c>
      <c r="Q26" s="15">
        <v>5</v>
      </c>
      <c r="R26" s="15">
        <v>4</v>
      </c>
      <c r="S26" s="15">
        <v>5</v>
      </c>
      <c r="T26" s="15">
        <v>1</v>
      </c>
      <c r="U26" s="15">
        <v>3</v>
      </c>
      <c r="V26" s="15">
        <v>4</v>
      </c>
      <c r="W26" s="30">
        <f>F26*$F$10+G26*$G$10+H26*$H$10+I26*$I$10+J26*$J$10+K26*$K$10+L26*$L$10+M26*$M$10+N26*$N$10+O26*$O$10+P26*$P$10+Q26*$Q$10+R26*$R$10+S26*$S$10+T26*$T$10+U26*$U$10+V26*$V$10</f>
        <v>250</v>
      </c>
      <c r="X26" s="119"/>
      <c r="Z26" s="14">
        <v>0</v>
      </c>
      <c r="AA26" s="15">
        <v>4</v>
      </c>
      <c r="AB26" s="15">
        <v>2</v>
      </c>
      <c r="AC26" s="15">
        <v>3</v>
      </c>
      <c r="AD26" s="15">
        <v>3</v>
      </c>
      <c r="AE26" s="15">
        <v>4</v>
      </c>
      <c r="AF26" s="15">
        <v>2</v>
      </c>
      <c r="AG26" s="15">
        <v>3</v>
      </c>
      <c r="AH26" s="15">
        <v>4</v>
      </c>
      <c r="AI26" s="15">
        <v>2</v>
      </c>
      <c r="AJ26" s="15">
        <v>3</v>
      </c>
      <c r="AK26" s="15">
        <v>4</v>
      </c>
      <c r="AL26" s="15">
        <v>2</v>
      </c>
      <c r="AM26" s="15">
        <v>3</v>
      </c>
      <c r="AN26" s="15">
        <v>3</v>
      </c>
      <c r="AO26" s="15">
        <v>3</v>
      </c>
      <c r="AP26" s="15">
        <v>3</v>
      </c>
      <c r="AQ26" s="30">
        <f>Z26*$F$10+AA26*$G$10+AB26*$H$10+AC26*$I$10+AD26*$J$10+AE26*$K$10+AF26*$L$10+AG26*$M$10+AH26*$N$10+AI26*$O$10+AJ26*$P$10+AK26*$Q$10+AL26*$R$10+AM26*$S$10+AN26*$T$10+AO26*$U$10+AP26*$V$10</f>
        <v>164</v>
      </c>
      <c r="AR26" s="119"/>
    </row>
    <row r="27" spans="1:44" ht="12.75" customHeight="1" thickBot="1" x14ac:dyDescent="0.25">
      <c r="A27" s="113"/>
      <c r="B27" s="48" t="s">
        <v>68</v>
      </c>
      <c r="C27" s="48" t="s">
        <v>69</v>
      </c>
      <c r="D27" s="48" t="s">
        <v>68</v>
      </c>
      <c r="E27" s="48" t="s">
        <v>69</v>
      </c>
      <c r="F27" s="14">
        <v>0</v>
      </c>
      <c r="G27" s="15">
        <v>7</v>
      </c>
      <c r="H27" s="15">
        <v>6</v>
      </c>
      <c r="I27" s="15">
        <v>5</v>
      </c>
      <c r="J27" s="15">
        <v>3</v>
      </c>
      <c r="K27" s="15">
        <v>7</v>
      </c>
      <c r="L27" s="15">
        <v>5</v>
      </c>
      <c r="M27" s="15">
        <v>4</v>
      </c>
      <c r="N27" s="15">
        <v>5</v>
      </c>
      <c r="O27" s="15">
        <v>5</v>
      </c>
      <c r="P27" s="15">
        <v>2</v>
      </c>
      <c r="Q27" s="15">
        <v>4</v>
      </c>
      <c r="R27" s="15">
        <v>3</v>
      </c>
      <c r="S27" s="15">
        <v>4</v>
      </c>
      <c r="T27" s="15">
        <v>1</v>
      </c>
      <c r="U27" s="15">
        <v>1</v>
      </c>
      <c r="V27" s="15">
        <v>3</v>
      </c>
      <c r="W27" s="30">
        <f>F27*$F$10+G27*$G$10+H27*$H$10+I27*$I$10+J27*$J$10+K27*$K$10+L27*$L$10+M27*$M$10+N27*$N$10+O27*$O$10+P27*$P$10+Q27*$Q$10+R27*$R$10+S27*$S$10+T27*$T$10+U27*$U$10+V27*$V$10</f>
        <v>222</v>
      </c>
      <c r="X27" s="119"/>
      <c r="Z27" s="14">
        <v>1</v>
      </c>
      <c r="AA27" s="15">
        <v>3</v>
      </c>
      <c r="AB27" s="15">
        <v>2</v>
      </c>
      <c r="AC27" s="15">
        <v>3</v>
      </c>
      <c r="AD27" s="15">
        <v>3</v>
      </c>
      <c r="AE27" s="15">
        <v>4</v>
      </c>
      <c r="AF27" s="15">
        <v>3</v>
      </c>
      <c r="AG27" s="15">
        <v>2</v>
      </c>
      <c r="AH27" s="15">
        <v>4</v>
      </c>
      <c r="AI27" s="15">
        <v>3</v>
      </c>
      <c r="AJ27" s="15">
        <v>2</v>
      </c>
      <c r="AK27" s="15">
        <v>3</v>
      </c>
      <c r="AL27" s="15">
        <v>1</v>
      </c>
      <c r="AM27" s="15">
        <v>3</v>
      </c>
      <c r="AN27" s="15">
        <v>2</v>
      </c>
      <c r="AO27" s="15">
        <v>2</v>
      </c>
      <c r="AP27" s="15">
        <v>4</v>
      </c>
      <c r="AQ27" s="30">
        <f>Z27*$F$10+AA27*$G$10+AB27*$H$10+AC27*$I$10+AD27*$J$10+AE27*$K$10+AF27*$L$10+AG27*$M$10+AH27*$N$10+AI27*$O$10+AJ27*$P$10+AK27*$Q$10+AL27*$R$10+AM27*$S$10+AN27*$T$10+AO27*$U$10+AP27*$V$10</f>
        <v>154</v>
      </c>
      <c r="AR27" s="119"/>
    </row>
    <row r="28" spans="1:44" ht="15" customHeight="1" thickBot="1" x14ac:dyDescent="0.3">
      <c r="A28" s="114"/>
      <c r="B28" s="49">
        <f>X21</f>
        <v>383.06451612903226</v>
      </c>
      <c r="C28" s="61">
        <f>X25</f>
        <v>530.95411507647486</v>
      </c>
      <c r="D28" s="49">
        <f>AR21</f>
        <v>136.54618473895582</v>
      </c>
      <c r="E28" s="61">
        <f>AR25</f>
        <v>464.47507953340403</v>
      </c>
      <c r="F28" s="38">
        <f>(F25+F26+F27)/Clasifficación!$F$8</f>
        <v>0</v>
      </c>
      <c r="G28" s="40">
        <f>(G25+G26+G27)/Clasifficación!$F$8</f>
        <v>5.666666666666667</v>
      </c>
      <c r="H28" s="40">
        <f>(H25+H26+H27)/Clasifficación!$F$8</f>
        <v>5</v>
      </c>
      <c r="I28" s="40">
        <f>(I25+I26+I27)/Clasifficación!$F$8</f>
        <v>5</v>
      </c>
      <c r="J28" s="40">
        <f>(J25+J26+J27)/Clasifficación!$F$8</f>
        <v>3.6666666666666665</v>
      </c>
      <c r="K28" s="40">
        <f>(K25+K26+K27)/Clasifficación!$F$8</f>
        <v>5.666666666666667</v>
      </c>
      <c r="L28" s="40">
        <f>(L25+L26+L27)/Clasifficación!$F$8</f>
        <v>5</v>
      </c>
      <c r="M28" s="40">
        <f>(M25+M26+M27)/Clasifficación!$F$8</f>
        <v>4.666666666666667</v>
      </c>
      <c r="N28" s="40">
        <f>(N25+N26+N27)/Clasifficación!$F$8</f>
        <v>5.666666666666667</v>
      </c>
      <c r="O28" s="40">
        <f>(O25+O26+O27)/Clasifficación!$F$8</f>
        <v>6</v>
      </c>
      <c r="P28" s="40">
        <f>(P25+P26+P27)/Clasifficación!$F$8</f>
        <v>4</v>
      </c>
      <c r="Q28" s="40">
        <f>(Q25+Q26+Q27)/Clasifficación!$F$8</f>
        <v>4.666666666666667</v>
      </c>
      <c r="R28" s="40">
        <f>(R25+R26+R27)/Clasifficación!$F$8</f>
        <v>3.3333333333333335</v>
      </c>
      <c r="S28" s="40">
        <f>(S25+S26+S27)/Clasifficación!$F$8</f>
        <v>5</v>
      </c>
      <c r="T28" s="40">
        <f>(T25+T26+T27)/Clasifficación!$F$8</f>
        <v>1</v>
      </c>
      <c r="U28" s="40">
        <f>(U25+U26+U27)/Clasifficación!$F$8</f>
        <v>2.3333333333333335</v>
      </c>
      <c r="V28" s="40">
        <f>(V25+V26+V27)/Clasifficación!$F$8</f>
        <v>3.3333333333333335</v>
      </c>
      <c r="W28" s="47">
        <f>W25+W26+W27</f>
        <v>729</v>
      </c>
      <c r="X28" s="120"/>
      <c r="Z28" s="38">
        <f>(Z25+Z26+Z27)/Clasifficación!$F$8</f>
        <v>0.66666666666666663</v>
      </c>
      <c r="AA28" s="40">
        <f>(AA25+AA26+AA27)/Clasifficación!$F$8</f>
        <v>3.3333333333333335</v>
      </c>
      <c r="AB28" s="40">
        <f>(AB25+AB26+AB27)/Clasifficación!$F$8</f>
        <v>2</v>
      </c>
      <c r="AC28" s="40">
        <f>(AC25+AC26+AC27)/Clasifficación!$F$8</f>
        <v>2.6666666666666665</v>
      </c>
      <c r="AD28" s="40">
        <f>(AD25+AD26+AD27)/Clasifficación!$F$8</f>
        <v>2.6666666666666665</v>
      </c>
      <c r="AE28" s="40">
        <f>(AE25+AE26+AE27)/Clasifficación!$F$8</f>
        <v>3.6666666666666665</v>
      </c>
      <c r="AF28" s="40">
        <f>(AF25+AF26+AF27)/Clasifficación!$F$8</f>
        <v>2.3333333333333335</v>
      </c>
      <c r="AG28" s="40">
        <f>(AG25+AG26+AG27)/Clasifficación!$F$8</f>
        <v>2.3333333333333335</v>
      </c>
      <c r="AH28" s="40">
        <f>(AH25+AH26+AH27)/Clasifficación!$F$8</f>
        <v>3.3333333333333335</v>
      </c>
      <c r="AI28" s="40">
        <f>(AI25+AI26+AI27)/Clasifficación!$F$8</f>
        <v>2.3333333333333335</v>
      </c>
      <c r="AJ28" s="40">
        <f>(AJ25+AJ26+AJ27)/Clasifficación!$F$8</f>
        <v>2.3333333333333335</v>
      </c>
      <c r="AK28" s="40">
        <f>(AK25+AK26+AK27)/Clasifficación!$F$8</f>
        <v>3</v>
      </c>
      <c r="AL28" s="40">
        <f>(AL25+AL26+AL27)/Clasifficación!$F$8</f>
        <v>1.3333333333333333</v>
      </c>
      <c r="AM28" s="40">
        <f>(AM25+AM26+AM27)/Clasifficación!$F$8</f>
        <v>3</v>
      </c>
      <c r="AN28" s="40">
        <f>(AN25+AN26+AN27)/Clasifficación!$F$8</f>
        <v>2.3333333333333335</v>
      </c>
      <c r="AO28" s="40">
        <f>(AO25+AO26+AO27)/Clasifficación!$F$8</f>
        <v>2.3333333333333335</v>
      </c>
      <c r="AP28" s="40">
        <f>(AP25+AP26+AP27)/Clasifficación!$F$8</f>
        <v>3</v>
      </c>
      <c r="AQ28" s="47">
        <f>AQ25+AQ26+AQ27</f>
        <v>438</v>
      </c>
      <c r="AR28" s="120"/>
    </row>
    <row r="29" spans="1:44" ht="14.25" customHeight="1" x14ac:dyDescent="0.2">
      <c r="A29" s="112">
        <f>Clasifficación!A18</f>
        <v>3</v>
      </c>
      <c r="B29" s="132" t="str">
        <f>Clasifficación!B18</f>
        <v>Alvaro Calle Garrido</v>
      </c>
      <c r="C29" s="133"/>
      <c r="D29" s="133">
        <f>Clasifficación!D18</f>
        <v>0</v>
      </c>
      <c r="E29" s="134"/>
      <c r="F29" s="51">
        <v>6</v>
      </c>
      <c r="G29" s="52">
        <v>3</v>
      </c>
      <c r="H29" s="52">
        <v>7</v>
      </c>
      <c r="I29" s="52">
        <v>8</v>
      </c>
      <c r="J29" s="52">
        <v>4</v>
      </c>
      <c r="K29" s="52">
        <v>7</v>
      </c>
      <c r="L29" s="52">
        <v>7</v>
      </c>
      <c r="M29" s="52">
        <v>5</v>
      </c>
      <c r="N29" s="52">
        <v>5</v>
      </c>
      <c r="O29" s="52">
        <v>6</v>
      </c>
      <c r="P29" s="52">
        <v>5</v>
      </c>
      <c r="Q29" s="52">
        <v>8</v>
      </c>
      <c r="R29" s="52">
        <v>6</v>
      </c>
      <c r="S29" s="52">
        <v>7</v>
      </c>
      <c r="T29" s="52">
        <v>8</v>
      </c>
      <c r="U29" s="52">
        <v>7</v>
      </c>
      <c r="V29" s="52">
        <v>6</v>
      </c>
      <c r="W29" s="29">
        <f>F29*$F$10+G29*$G$10+H29*$H$10+I29*$I$10+J29*$J$10+K29*$K$10+L29*$L$10+M29*$M$10+N29*$N$10+O29*$O$10+P29*$P$10+Q29*$Q$10+R29*$R$10+S29*$S$10+T29*$T$10+U29*$U$10+V29*$V$10</f>
        <v>363</v>
      </c>
      <c r="X29" s="115">
        <f>W32*1000/(MAX(W$16,W$24,W$32,W$40,W$48,W$56,W$64,W$72,W$80,W$88,W120))</f>
        <v>887.09677419354841</v>
      </c>
      <c r="Z29" s="51">
        <v>5</v>
      </c>
      <c r="AA29" s="52">
        <v>5</v>
      </c>
      <c r="AB29" s="52">
        <v>6</v>
      </c>
      <c r="AC29" s="52">
        <v>6</v>
      </c>
      <c r="AD29" s="52">
        <v>2</v>
      </c>
      <c r="AE29" s="52">
        <v>5</v>
      </c>
      <c r="AF29" s="52">
        <v>5</v>
      </c>
      <c r="AG29" s="52">
        <v>5</v>
      </c>
      <c r="AH29" s="52">
        <v>4</v>
      </c>
      <c r="AI29" s="52">
        <v>5</v>
      </c>
      <c r="AJ29" s="52">
        <v>4</v>
      </c>
      <c r="AK29" s="52">
        <v>6</v>
      </c>
      <c r="AL29" s="52">
        <v>4</v>
      </c>
      <c r="AM29" s="52">
        <v>4</v>
      </c>
      <c r="AN29" s="52">
        <v>5</v>
      </c>
      <c r="AO29" s="52">
        <v>4</v>
      </c>
      <c r="AP29" s="52">
        <v>3</v>
      </c>
      <c r="AQ29" s="29">
        <f>Z29*$F$10+AA29*$G$10+AB29*$H$10+AC29*$I$10+AD29*$J$10+AE29*$K$10+AF29*$L$10+AG29*$M$10+AH29*$N$10+AI29*$O$10+AJ29*$P$10+AK29*$Q$10+AL29*$R$10+AM29*$S$10+AN29*$T$10+AO29*$U$10+AP29*$V$10</f>
        <v>268</v>
      </c>
      <c r="AR29" s="115">
        <f>AQ32*1000/(MAX(AQ$16,AQ$24,AQ$32,AQ$40,AQ$48,AQ$56,AQ$64,AQ$72,AQ$80,AQ$88,AQ$96,AQ$104))</f>
        <v>794.1767068273092</v>
      </c>
    </row>
    <row r="30" spans="1:44" ht="12.75" customHeight="1" x14ac:dyDescent="0.2">
      <c r="A30" s="113"/>
      <c r="B30" s="135"/>
      <c r="C30" s="136"/>
      <c r="D30" s="124"/>
      <c r="E30" s="137"/>
      <c r="F30" s="53">
        <v>6</v>
      </c>
      <c r="G30" s="54">
        <v>3</v>
      </c>
      <c r="H30" s="54">
        <v>7</v>
      </c>
      <c r="I30" s="54">
        <v>7</v>
      </c>
      <c r="J30" s="54">
        <v>4</v>
      </c>
      <c r="K30" s="54">
        <v>8</v>
      </c>
      <c r="L30" s="54">
        <v>7</v>
      </c>
      <c r="M30" s="54">
        <v>5</v>
      </c>
      <c r="N30" s="54">
        <v>5</v>
      </c>
      <c r="O30" s="54">
        <v>6</v>
      </c>
      <c r="P30" s="54">
        <v>5</v>
      </c>
      <c r="Q30" s="54">
        <v>8</v>
      </c>
      <c r="R30" s="54">
        <v>7</v>
      </c>
      <c r="S30" s="54">
        <v>7</v>
      </c>
      <c r="T30" s="54">
        <v>8</v>
      </c>
      <c r="U30" s="54">
        <v>7</v>
      </c>
      <c r="V30" s="54">
        <v>6</v>
      </c>
      <c r="W30" s="30">
        <f>F30*$F$10+G30*$G$10+H30*$H$10+I30*$I$10+J30*$J$10+K30*$K$10+L30*$L$10+M30*$M$10+N30*$N$10+O30*$O$10+P30*$P$10+Q30*$Q$10+R30*$R$10+S30*$S$10+T30*$T$10+U30*$U$10+V30*$V$10</f>
        <v>367</v>
      </c>
      <c r="X30" s="116"/>
      <c r="Z30" s="53">
        <v>3</v>
      </c>
      <c r="AA30" s="54">
        <v>4</v>
      </c>
      <c r="AB30" s="54">
        <v>4</v>
      </c>
      <c r="AC30" s="54">
        <v>2</v>
      </c>
      <c r="AD30" s="54">
        <v>3</v>
      </c>
      <c r="AE30" s="54">
        <v>4</v>
      </c>
      <c r="AF30" s="54">
        <v>5</v>
      </c>
      <c r="AG30" s="54">
        <v>4</v>
      </c>
      <c r="AH30" s="54">
        <v>4</v>
      </c>
      <c r="AI30" s="54">
        <v>6</v>
      </c>
      <c r="AJ30" s="54">
        <v>4</v>
      </c>
      <c r="AK30" s="54">
        <v>4</v>
      </c>
      <c r="AL30" s="54">
        <v>5</v>
      </c>
      <c r="AM30" s="54">
        <v>5</v>
      </c>
      <c r="AN30" s="54">
        <v>5</v>
      </c>
      <c r="AO30" s="54">
        <v>3</v>
      </c>
      <c r="AP30" s="54">
        <v>5</v>
      </c>
      <c r="AQ30" s="30">
        <f>Z30*$F$10+AA30*$G$10+AB30*$H$10+AC30*$I$10+AD30*$J$10+AE30*$K$10+AF30*$L$10+AG30*$M$10+AH30*$N$10+AI30*$O$10+AJ30*$P$10+AK30*$Q$10+AL30*$R$10+AM30*$S$10+AN30*$T$10+AO30*$U$10+AP30*$V$10</f>
        <v>251</v>
      </c>
      <c r="AR30" s="116"/>
    </row>
    <row r="31" spans="1:44" ht="12.75" customHeight="1" x14ac:dyDescent="0.2">
      <c r="A31" s="113"/>
      <c r="B31" s="135"/>
      <c r="C31" s="136"/>
      <c r="D31" s="124"/>
      <c r="E31" s="137"/>
      <c r="F31" s="53">
        <v>8</v>
      </c>
      <c r="G31" s="54">
        <v>3</v>
      </c>
      <c r="H31" s="54">
        <v>7</v>
      </c>
      <c r="I31" s="54">
        <v>7</v>
      </c>
      <c r="J31" s="54">
        <v>3</v>
      </c>
      <c r="K31" s="54">
        <v>8</v>
      </c>
      <c r="L31" s="54">
        <v>7</v>
      </c>
      <c r="M31" s="54">
        <v>5</v>
      </c>
      <c r="N31" s="54">
        <v>6</v>
      </c>
      <c r="O31" s="54">
        <v>6</v>
      </c>
      <c r="P31" s="54">
        <v>6</v>
      </c>
      <c r="Q31" s="54">
        <v>8</v>
      </c>
      <c r="R31" s="54">
        <v>6</v>
      </c>
      <c r="S31" s="54">
        <v>6</v>
      </c>
      <c r="T31" s="54">
        <v>8</v>
      </c>
      <c r="U31" s="54">
        <v>7</v>
      </c>
      <c r="V31" s="54">
        <v>6</v>
      </c>
      <c r="W31" s="30">
        <f>F31*$F$10+G31*$G$10+H31*$H$10+I31*$I$10+J31*$J$10+K31*$K$10+L31*$L$10+M31*$M$10+N31*$N$10+O31*$O$10+P31*$P$10+Q31*$Q$10+R31*$R$10+S31*$S$10+T31*$T$10+U31*$U$10+V31*$V$10</f>
        <v>370</v>
      </c>
      <c r="X31" s="116"/>
      <c r="Z31" s="53">
        <v>5</v>
      </c>
      <c r="AA31" s="54">
        <v>5</v>
      </c>
      <c r="AB31" s="54">
        <v>6</v>
      </c>
      <c r="AC31" s="54">
        <v>5</v>
      </c>
      <c r="AD31" s="54">
        <v>3</v>
      </c>
      <c r="AE31" s="54">
        <v>4</v>
      </c>
      <c r="AF31" s="54">
        <v>5</v>
      </c>
      <c r="AG31" s="54">
        <v>5</v>
      </c>
      <c r="AH31" s="54">
        <v>5</v>
      </c>
      <c r="AI31" s="54">
        <v>5</v>
      </c>
      <c r="AJ31" s="54">
        <v>4</v>
      </c>
      <c r="AK31" s="54">
        <v>4</v>
      </c>
      <c r="AL31" s="54">
        <v>4</v>
      </c>
      <c r="AM31" s="54">
        <v>5</v>
      </c>
      <c r="AN31" s="54">
        <v>4</v>
      </c>
      <c r="AO31" s="54">
        <v>4</v>
      </c>
      <c r="AP31" s="54">
        <v>4</v>
      </c>
      <c r="AQ31" s="30">
        <f>Z31*$F$10+AA31*$G$10+AB31*$H$10+AC31*$I$10+AD31*$J$10+AE31*$K$10+AF31*$L$10+AG31*$M$10+AH31*$N$10+AI31*$O$10+AJ31*$P$10+AK31*$Q$10+AL31*$R$10+AM31*$S$10+AN31*$T$10+AO31*$U$10+AP31*$V$10</f>
        <v>272</v>
      </c>
      <c r="AR31" s="116"/>
    </row>
    <row r="32" spans="1:44" ht="15" customHeight="1" thickBot="1" x14ac:dyDescent="0.3">
      <c r="A32" s="113"/>
      <c r="B32" s="135"/>
      <c r="C32" s="136"/>
      <c r="D32" s="124"/>
      <c r="E32" s="137"/>
      <c r="F32" s="38">
        <f>(F29+F30+F31)/Clasifficación!$F$8</f>
        <v>6.666666666666667</v>
      </c>
      <c r="G32" s="40">
        <f>(G29+G30+G31)/Clasifficación!$F$8</f>
        <v>3</v>
      </c>
      <c r="H32" s="40">
        <f>(H29+H30+H31)/Clasifficación!$F$8</f>
        <v>7</v>
      </c>
      <c r="I32" s="40">
        <f>(I29+I30+I31)/Clasifficación!$F$8</f>
        <v>7.333333333333333</v>
      </c>
      <c r="J32" s="40">
        <f>(J29+J30+J31)/Clasifficación!$F$8</f>
        <v>3.6666666666666665</v>
      </c>
      <c r="K32" s="40">
        <f>(K29+K30+K31)/Clasifficación!$F$8</f>
        <v>7.666666666666667</v>
      </c>
      <c r="L32" s="40">
        <f>(L29+L30+L31)/Clasifficación!$F$8</f>
        <v>7</v>
      </c>
      <c r="M32" s="40">
        <f>(M29+M30+M31)/Clasifficación!$F$8</f>
        <v>5</v>
      </c>
      <c r="N32" s="40">
        <f>(N29+N30+N31)/Clasifficación!$F$8</f>
        <v>5.333333333333333</v>
      </c>
      <c r="O32" s="40">
        <f>(O29+O30+O31)/Clasifficación!$F$8</f>
        <v>6</v>
      </c>
      <c r="P32" s="40">
        <f>(P29+P30+P31)/Clasifficación!$F$8</f>
        <v>5.333333333333333</v>
      </c>
      <c r="Q32" s="40">
        <f>(Q29+Q30+Q31)/Clasifficación!$F$8</f>
        <v>8</v>
      </c>
      <c r="R32" s="40">
        <f>(R29+R30+R31)/Clasifficación!$F$8</f>
        <v>6.333333333333333</v>
      </c>
      <c r="S32" s="40">
        <f>(S29+S30+S31)/Clasifficación!$F$8</f>
        <v>6.666666666666667</v>
      </c>
      <c r="T32" s="40">
        <f>(T29+T30+T31)/Clasifficación!$F$8</f>
        <v>8</v>
      </c>
      <c r="U32" s="40">
        <f>(U29+U30+U31)/Clasifficación!$F$8</f>
        <v>7</v>
      </c>
      <c r="V32" s="40">
        <f>(V29+V30+V31)/Clasifficación!$F$8</f>
        <v>6</v>
      </c>
      <c r="W32" s="47">
        <f>W29+W30+W31</f>
        <v>1100</v>
      </c>
      <c r="X32" s="117"/>
      <c r="Z32" s="38">
        <f>(Z29+Z30+Z31)/Clasifficación!$F$8</f>
        <v>4.333333333333333</v>
      </c>
      <c r="AA32" s="40">
        <f>(AA29+AA30+AA31)/Clasifficación!$F$8</f>
        <v>4.666666666666667</v>
      </c>
      <c r="AB32" s="40">
        <f>(AB29+AB30+AB31)/Clasifficación!$F$8</f>
        <v>5.333333333333333</v>
      </c>
      <c r="AC32" s="40">
        <f>(AC29+AC30+AC31)/Clasifficación!$F$8</f>
        <v>4.333333333333333</v>
      </c>
      <c r="AD32" s="40">
        <f>(AD29+AD30+AD31)/Clasifficación!$F$8</f>
        <v>2.6666666666666665</v>
      </c>
      <c r="AE32" s="40">
        <f>(AE29+AE30+AE31)/Clasifficación!$F$8</f>
        <v>4.333333333333333</v>
      </c>
      <c r="AF32" s="40">
        <f>(AF29+AF30+AF31)/Clasifficación!$F$8</f>
        <v>5</v>
      </c>
      <c r="AG32" s="40">
        <f>(AG29+AG30+AG31)/Clasifficación!$F$8</f>
        <v>4.666666666666667</v>
      </c>
      <c r="AH32" s="40">
        <f>(AH29+AH30+AH31)/Clasifficación!$F$8</f>
        <v>4.333333333333333</v>
      </c>
      <c r="AI32" s="40">
        <f>(AI29+AI30+AI31)/Clasifficación!$F$8</f>
        <v>5.333333333333333</v>
      </c>
      <c r="AJ32" s="40">
        <f>(AJ29+AJ30+AJ31)/Clasifficación!$F$8</f>
        <v>4</v>
      </c>
      <c r="AK32" s="40">
        <f>(AK29+AK30+AK31)/Clasifficación!$F$8</f>
        <v>4.666666666666667</v>
      </c>
      <c r="AL32" s="40">
        <f>(AL29+AL30+AL31)/Clasifficación!$F$8</f>
        <v>4.333333333333333</v>
      </c>
      <c r="AM32" s="40">
        <f>(AM29+AM30+AM31)/Clasifficación!$F$8</f>
        <v>4.666666666666667</v>
      </c>
      <c r="AN32" s="40">
        <f>(AN29+AN30+AN31)/Clasifficación!$F$8</f>
        <v>4.666666666666667</v>
      </c>
      <c r="AO32" s="40">
        <f>(AO29+AO30+AO31)/Clasifficación!$F$8</f>
        <v>3.6666666666666665</v>
      </c>
      <c r="AP32" s="40">
        <f>(AP29+AP30+AP31)/Clasifficación!$F$8</f>
        <v>4</v>
      </c>
      <c r="AQ32" s="47">
        <f>AQ29+AQ30+AQ31</f>
        <v>791</v>
      </c>
      <c r="AR32" s="117"/>
    </row>
    <row r="33" spans="1:44" ht="14.25" customHeight="1" x14ac:dyDescent="0.2">
      <c r="A33" s="113"/>
      <c r="B33" s="135"/>
      <c r="C33" s="136"/>
      <c r="D33" s="124"/>
      <c r="E33" s="137"/>
      <c r="F33" s="11">
        <v>8</v>
      </c>
      <c r="G33" s="12">
        <v>6</v>
      </c>
      <c r="H33" s="12">
        <v>7</v>
      </c>
      <c r="I33" s="12">
        <v>6</v>
      </c>
      <c r="J33" s="12">
        <v>6</v>
      </c>
      <c r="K33" s="12">
        <v>8</v>
      </c>
      <c r="L33" s="12">
        <v>7</v>
      </c>
      <c r="M33" s="12">
        <v>8</v>
      </c>
      <c r="N33" s="12">
        <v>5</v>
      </c>
      <c r="O33" s="12">
        <v>6</v>
      </c>
      <c r="P33" s="12">
        <v>8</v>
      </c>
      <c r="Q33" s="12">
        <v>7</v>
      </c>
      <c r="R33" s="12">
        <v>7</v>
      </c>
      <c r="S33" s="12">
        <v>7</v>
      </c>
      <c r="T33" s="12">
        <v>6</v>
      </c>
      <c r="U33" s="12">
        <v>6</v>
      </c>
      <c r="V33" s="12">
        <v>7</v>
      </c>
      <c r="W33" s="29">
        <f>F33*$F$10+G33*$G$10+H33*$H$10+I33*$I$10+J33*$J$10+K33*$K$10+L33*$L$10+M33*$M$10+N33*$N$10+O33*$O$10+P33*$P$10+Q33*$Q$10+R33*$R$10+S33*$S$10+T33*$T$10+U33*$U$10+V33*$V$10</f>
        <v>406</v>
      </c>
      <c r="X33" s="118">
        <f>W36*1000/(MAX(W$20,W$28,W$36,W$44,W$52,W$60,W$68,W$76,W$84,W$92,W$100))</f>
        <v>873.27021121631469</v>
      </c>
      <c r="Z33" s="11">
        <v>3</v>
      </c>
      <c r="AA33" s="12">
        <v>5</v>
      </c>
      <c r="AB33" s="12">
        <v>5</v>
      </c>
      <c r="AC33" s="12">
        <v>4</v>
      </c>
      <c r="AD33" s="12">
        <v>3</v>
      </c>
      <c r="AE33" s="12">
        <v>4</v>
      </c>
      <c r="AF33" s="12">
        <v>4</v>
      </c>
      <c r="AG33" s="12">
        <v>3</v>
      </c>
      <c r="AH33" s="12">
        <v>2</v>
      </c>
      <c r="AI33" s="12">
        <v>4</v>
      </c>
      <c r="AJ33" s="12">
        <v>4</v>
      </c>
      <c r="AK33" s="12">
        <v>4</v>
      </c>
      <c r="AL33" s="12">
        <v>3</v>
      </c>
      <c r="AM33" s="12">
        <v>3</v>
      </c>
      <c r="AN33" s="12">
        <v>2</v>
      </c>
      <c r="AO33" s="12">
        <v>3</v>
      </c>
      <c r="AP33" s="12">
        <v>4</v>
      </c>
      <c r="AQ33" s="29">
        <f>Z33*$F$10+AA33*$G$10+AB33*$H$10+AC33*$I$10+AD33*$J$10+AE33*$K$10+AF33*$L$10+AG33*$M$10+AH33*$N$10+AI33*$O$10+AJ33*$P$10+AK33*$Q$10+AL33*$R$10+AM33*$S$10+AN33*$T$10+AO33*$U$10+AP33*$V$10</f>
        <v>209</v>
      </c>
      <c r="AR33" s="118">
        <f>AQ36*1000/(MAX(AQ$20,AQ$28,AQ$36,AQ$44,AQ$52,AQ$60,AQ$68,AQ$76,AQ$84,AQ$92,AQ$100:AQ$108))</f>
        <v>732.76776246023326</v>
      </c>
    </row>
    <row r="34" spans="1:44" ht="12.75" customHeight="1" thickBot="1" x14ac:dyDescent="0.25">
      <c r="A34" s="113"/>
      <c r="B34" s="138"/>
      <c r="C34" s="139"/>
      <c r="D34" s="139"/>
      <c r="E34" s="140"/>
      <c r="F34" s="14">
        <v>8</v>
      </c>
      <c r="G34" s="15">
        <v>7</v>
      </c>
      <c r="H34" s="15">
        <v>5</v>
      </c>
      <c r="I34" s="15">
        <v>6</v>
      </c>
      <c r="J34" s="15">
        <v>7</v>
      </c>
      <c r="K34" s="15">
        <v>8</v>
      </c>
      <c r="L34" s="15">
        <v>5</v>
      </c>
      <c r="M34" s="15">
        <v>5</v>
      </c>
      <c r="N34" s="15">
        <v>6</v>
      </c>
      <c r="O34" s="15">
        <v>7</v>
      </c>
      <c r="P34" s="15">
        <v>6</v>
      </c>
      <c r="Q34" s="15">
        <v>7</v>
      </c>
      <c r="R34" s="15">
        <v>8</v>
      </c>
      <c r="S34" s="15">
        <v>7</v>
      </c>
      <c r="T34" s="15">
        <v>5</v>
      </c>
      <c r="U34" s="15">
        <v>6</v>
      </c>
      <c r="V34" s="15">
        <v>6</v>
      </c>
      <c r="W34" s="30">
        <f>F34*$F$10+G34*$G$10+H34*$H$10+I34*$I$10+J34*$J$10+K34*$K$10+L34*$L$10+M34*$M$10+N34*$N$10+O34*$O$10+P34*$P$10+Q34*$Q$10+R34*$R$10+S34*$S$10+T34*$T$10+U34*$U$10+V34*$V$10</f>
        <v>377</v>
      </c>
      <c r="X34" s="119"/>
      <c r="Z34" s="14">
        <v>3</v>
      </c>
      <c r="AA34" s="15">
        <v>3</v>
      </c>
      <c r="AB34" s="15">
        <v>4</v>
      </c>
      <c r="AC34" s="15">
        <v>4</v>
      </c>
      <c r="AD34" s="15">
        <v>3</v>
      </c>
      <c r="AE34" s="15">
        <v>4</v>
      </c>
      <c r="AF34" s="15">
        <v>4</v>
      </c>
      <c r="AG34" s="15">
        <v>3</v>
      </c>
      <c r="AH34" s="15">
        <v>3</v>
      </c>
      <c r="AI34" s="15">
        <v>4</v>
      </c>
      <c r="AJ34" s="15">
        <v>4</v>
      </c>
      <c r="AK34" s="15">
        <v>4</v>
      </c>
      <c r="AL34" s="15">
        <v>3</v>
      </c>
      <c r="AM34" s="15">
        <v>3</v>
      </c>
      <c r="AN34" s="15">
        <v>3</v>
      </c>
      <c r="AO34" s="15">
        <v>3</v>
      </c>
      <c r="AP34" s="15">
        <v>3</v>
      </c>
      <c r="AQ34" s="30">
        <f>Z34*$F$10+AA34*$G$10+AB34*$H$10+AC34*$I$10+AD34*$J$10+AE34*$K$10+AF34*$L$10+AG34*$M$10+AH34*$N$10+AI34*$O$10+AJ34*$P$10+AK34*$Q$10+AL34*$R$10+AM34*$S$10+AN34*$T$10+AO34*$U$10+AP34*$V$10</f>
        <v>203</v>
      </c>
      <c r="AR34" s="119"/>
    </row>
    <row r="35" spans="1:44" ht="12.75" customHeight="1" thickBot="1" x14ac:dyDescent="0.25">
      <c r="A35" s="113"/>
      <c r="B35" s="48" t="s">
        <v>68</v>
      </c>
      <c r="C35" s="48" t="s">
        <v>69</v>
      </c>
      <c r="D35" s="48" t="s">
        <v>68</v>
      </c>
      <c r="E35" s="48" t="s">
        <v>69</v>
      </c>
      <c r="F35" s="14">
        <v>8</v>
      </c>
      <c r="G35" s="15">
        <v>7</v>
      </c>
      <c r="H35" s="15">
        <v>8</v>
      </c>
      <c r="I35" s="15">
        <v>6</v>
      </c>
      <c r="J35" s="15">
        <v>6</v>
      </c>
      <c r="K35" s="15">
        <v>8</v>
      </c>
      <c r="L35" s="15">
        <v>7</v>
      </c>
      <c r="M35" s="15">
        <v>7</v>
      </c>
      <c r="N35" s="15">
        <v>6</v>
      </c>
      <c r="O35" s="15">
        <v>7</v>
      </c>
      <c r="P35" s="15">
        <v>7</v>
      </c>
      <c r="Q35" s="15">
        <v>8</v>
      </c>
      <c r="R35" s="15">
        <v>8</v>
      </c>
      <c r="S35" s="15">
        <v>7</v>
      </c>
      <c r="T35" s="15">
        <v>6</v>
      </c>
      <c r="U35" s="15">
        <v>7</v>
      </c>
      <c r="V35" s="15">
        <v>6</v>
      </c>
      <c r="W35" s="30">
        <f>F35*$F$10+G35*$G$10+H35*$H$10+I35*$I$10+J35*$J$10+K35*$K$10+L35*$L$10+M35*$M$10+N35*$N$10+O35*$O$10+P35*$P$10+Q35*$Q$10+R35*$R$10+S35*$S$10+T35*$T$10+U35*$U$10+V35*$V$10</f>
        <v>416</v>
      </c>
      <c r="X35" s="119"/>
      <c r="Z35" s="14">
        <v>4</v>
      </c>
      <c r="AA35" s="15">
        <v>6</v>
      </c>
      <c r="AB35" s="15">
        <v>5</v>
      </c>
      <c r="AC35" s="15">
        <v>6</v>
      </c>
      <c r="AD35" s="15">
        <v>5</v>
      </c>
      <c r="AE35" s="15">
        <v>5</v>
      </c>
      <c r="AF35" s="15">
        <v>6</v>
      </c>
      <c r="AG35" s="15">
        <v>4</v>
      </c>
      <c r="AH35" s="15">
        <v>4</v>
      </c>
      <c r="AI35" s="15">
        <v>5</v>
      </c>
      <c r="AJ35" s="15">
        <v>4</v>
      </c>
      <c r="AK35" s="15">
        <v>5</v>
      </c>
      <c r="AL35" s="15">
        <v>4</v>
      </c>
      <c r="AM35" s="15">
        <v>5</v>
      </c>
      <c r="AN35" s="15">
        <v>3</v>
      </c>
      <c r="AO35" s="15">
        <v>4</v>
      </c>
      <c r="AP35" s="15">
        <v>5</v>
      </c>
      <c r="AQ35" s="30">
        <f>Z35*$F$10+AA35*$G$10+AB35*$H$10+AC35*$I$10+AD35*$J$10+AE35*$K$10+AF35*$L$10+AG35*$M$10+AH35*$N$10+AI35*$O$10+AJ35*$P$10+AK35*$Q$10+AL35*$R$10+AM35*$S$10+AN35*$T$10+AO35*$U$10+AP35*$V$10</f>
        <v>279</v>
      </c>
      <c r="AR35" s="119"/>
    </row>
    <row r="36" spans="1:44" ht="15" customHeight="1" thickBot="1" x14ac:dyDescent="0.3">
      <c r="A36" s="114"/>
      <c r="B36" s="49">
        <f>X29</f>
        <v>887.09677419354841</v>
      </c>
      <c r="C36" s="61">
        <f>X33</f>
        <v>873.27021121631469</v>
      </c>
      <c r="D36" s="49">
        <f>AR29</f>
        <v>794.1767068273092</v>
      </c>
      <c r="E36" s="61">
        <f>AR33</f>
        <v>732.76776246023326</v>
      </c>
      <c r="F36" s="38">
        <f>(F33+F34+F35)/Clasifficación!$F$8</f>
        <v>8</v>
      </c>
      <c r="G36" s="40">
        <f>(G33+G34+G35)/Clasifficación!$F$8</f>
        <v>6.666666666666667</v>
      </c>
      <c r="H36" s="40">
        <f>(H33+H34+H35)/Clasifficación!$F$8</f>
        <v>6.666666666666667</v>
      </c>
      <c r="I36" s="40">
        <f>(I33+I34+I35)/Clasifficación!$F$8</f>
        <v>6</v>
      </c>
      <c r="J36" s="40">
        <f>(J33+J34+J35)/Clasifficación!$F$8</f>
        <v>6.333333333333333</v>
      </c>
      <c r="K36" s="40">
        <f>(K33+K34+K35)/Clasifficación!$F$8</f>
        <v>8</v>
      </c>
      <c r="L36" s="40">
        <f>(L33+L34+L35)/Clasifficación!$F$8</f>
        <v>6.333333333333333</v>
      </c>
      <c r="M36" s="40">
        <f>(M33+M34+M35)/Clasifficación!$F$8</f>
        <v>6.666666666666667</v>
      </c>
      <c r="N36" s="40">
        <f>(N33+N34+N35)/Clasifficación!$F$8</f>
        <v>5.666666666666667</v>
      </c>
      <c r="O36" s="40">
        <f>(O33+O34+O35)/Clasifficación!$F$8</f>
        <v>6.666666666666667</v>
      </c>
      <c r="P36" s="40">
        <f>(P33+P34+P35)/Clasifficación!$F$8</f>
        <v>7</v>
      </c>
      <c r="Q36" s="40">
        <f>(Q33+Q34+Q35)/Clasifficación!$F$8</f>
        <v>7.333333333333333</v>
      </c>
      <c r="R36" s="40">
        <f>(R33+R34+R35)/Clasifficación!$F$8</f>
        <v>7.666666666666667</v>
      </c>
      <c r="S36" s="40">
        <f>(S33+S34+S35)/Clasifficación!$F$8</f>
        <v>7</v>
      </c>
      <c r="T36" s="40">
        <f>(T33+T34+T35)/Clasifficación!$F$8</f>
        <v>5.666666666666667</v>
      </c>
      <c r="U36" s="40">
        <f>(U33+U34+U35)/Clasifficación!$F$8</f>
        <v>6.333333333333333</v>
      </c>
      <c r="V36" s="40">
        <f>(V33+V34+V35)/Clasifficación!$F$8</f>
        <v>6.333333333333333</v>
      </c>
      <c r="W36" s="47">
        <f>W33+W34+W35</f>
        <v>1199</v>
      </c>
      <c r="X36" s="120"/>
      <c r="Z36" s="38">
        <f>(Z33+Z34+Z35)/Clasifficación!$F$8</f>
        <v>3.3333333333333335</v>
      </c>
      <c r="AA36" s="40">
        <f>(AA33+AA34+AA35)/Clasifficación!$F$8</f>
        <v>4.666666666666667</v>
      </c>
      <c r="AB36" s="40">
        <f>(AB33+AB34+AB35)/Clasifficación!$F$8</f>
        <v>4.666666666666667</v>
      </c>
      <c r="AC36" s="40">
        <f>(AC33+AC34+AC35)/Clasifficación!$F$8</f>
        <v>4.666666666666667</v>
      </c>
      <c r="AD36" s="40">
        <f>(AD33+AD34+AD35)/Clasifficación!$F$8</f>
        <v>3.6666666666666665</v>
      </c>
      <c r="AE36" s="40">
        <f>(AE33+AE34+AE35)/Clasifficación!$F$8</f>
        <v>4.333333333333333</v>
      </c>
      <c r="AF36" s="40">
        <f>(AF33+AF34+AF35)/Clasifficación!$F$8</f>
        <v>4.666666666666667</v>
      </c>
      <c r="AG36" s="40">
        <f>(AG33+AG34+AG35)/Clasifficación!$F$8</f>
        <v>3.3333333333333335</v>
      </c>
      <c r="AH36" s="40">
        <f>(AH33+AH34+AH35)/Clasifficación!$F$8</f>
        <v>3</v>
      </c>
      <c r="AI36" s="40">
        <f>(AI33+AI34+AI35)/Clasifficación!$F$8</f>
        <v>4.333333333333333</v>
      </c>
      <c r="AJ36" s="40">
        <f>(AJ33+AJ34+AJ35)/Clasifficación!$F$8</f>
        <v>4</v>
      </c>
      <c r="AK36" s="40">
        <f>(AK33+AK34+AK35)/Clasifficación!$F$8</f>
        <v>4.333333333333333</v>
      </c>
      <c r="AL36" s="40">
        <f>(AL33+AL34+AL35)/Clasifficación!$F$8</f>
        <v>3.3333333333333335</v>
      </c>
      <c r="AM36" s="40">
        <f>(AM33+AM34+AM35)/Clasifficación!$F$8</f>
        <v>3.6666666666666665</v>
      </c>
      <c r="AN36" s="40">
        <f>(AN33+AN34+AN35)/Clasifficación!$F$8</f>
        <v>2.6666666666666665</v>
      </c>
      <c r="AO36" s="40">
        <f>(AO33+AO34+AO35)/Clasifficación!$F$8</f>
        <v>3.3333333333333335</v>
      </c>
      <c r="AP36" s="40">
        <f>(AP33+AP34+AP35)/Clasifficación!$F$8</f>
        <v>4</v>
      </c>
      <c r="AQ36" s="47">
        <f>AQ33+AQ34+AQ35</f>
        <v>691</v>
      </c>
      <c r="AR36" s="120"/>
    </row>
    <row r="37" spans="1:44" ht="14.25" customHeight="1" x14ac:dyDescent="0.2">
      <c r="A37" s="112">
        <f>Clasifficación!A19</f>
        <v>4</v>
      </c>
      <c r="B37" s="132" t="str">
        <f>Clasifficación!B19</f>
        <v>Benjamín Moreno</v>
      </c>
      <c r="C37" s="133"/>
      <c r="D37" s="133">
        <f>Clasifficación!D19</f>
        <v>0</v>
      </c>
      <c r="E37" s="134"/>
      <c r="F37" s="51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29">
        <f>F37*$F$10+G37*$G$10+H37*$H$10+I37*$I$10+J37*$J$10+K37*$K$10+L37*$L$10+M37*$M$10+N37*$N$10+O37*$O$10+P37*$P$10+Q37*$Q$10+R37*$R$10+S37*$S$10+T37*$T$10+U37*$U$10+V37*$V$10</f>
        <v>0</v>
      </c>
      <c r="X37" s="115">
        <f>W40*1000/(MAX(W$16,W$24,W$32,W$40,W$48,W$56,W$64,W$72,W$80,W$88,W128))</f>
        <v>0</v>
      </c>
      <c r="Z37" s="51">
        <v>4</v>
      </c>
      <c r="AA37" s="52">
        <v>6</v>
      </c>
      <c r="AB37" s="52">
        <v>5</v>
      </c>
      <c r="AC37" s="52">
        <v>5</v>
      </c>
      <c r="AD37" s="52">
        <v>4</v>
      </c>
      <c r="AE37" s="52">
        <v>6</v>
      </c>
      <c r="AF37" s="52">
        <v>5</v>
      </c>
      <c r="AG37" s="52">
        <v>5</v>
      </c>
      <c r="AH37" s="52">
        <v>4</v>
      </c>
      <c r="AI37" s="52">
        <v>5</v>
      </c>
      <c r="AJ37" s="52">
        <v>5</v>
      </c>
      <c r="AK37" s="52">
        <v>6</v>
      </c>
      <c r="AL37" s="52">
        <v>5</v>
      </c>
      <c r="AM37" s="52">
        <v>6</v>
      </c>
      <c r="AN37" s="52">
        <v>4</v>
      </c>
      <c r="AO37" s="52">
        <v>5</v>
      </c>
      <c r="AP37" s="52">
        <v>5</v>
      </c>
      <c r="AQ37" s="29">
        <f>Z37*$F$10+AA37*$G$10+AB37*$H$10+AC37*$I$10+AD37*$J$10+AE37*$K$10+AF37*$L$10+AG37*$M$10+AH37*$N$10+AI37*$O$10+AJ37*$P$10+AK37*$Q$10+AL37*$R$10+AM37*$S$10+AN37*$T$10+AO37*$U$10+AP37*$V$10</f>
        <v>294</v>
      </c>
      <c r="AR37" s="115">
        <f>AQ40*1000/(MAX(AQ$16,AQ$24,AQ$32,AQ$40,AQ$48,AQ$56,AQ$64,AQ$72,AQ$80,AQ$88,AQ$96,AQ$104))</f>
        <v>869.47791164658634</v>
      </c>
    </row>
    <row r="38" spans="1:44" ht="12.75" customHeight="1" x14ac:dyDescent="0.2">
      <c r="A38" s="113"/>
      <c r="B38" s="135"/>
      <c r="C38" s="136"/>
      <c r="D38" s="124"/>
      <c r="E38" s="137"/>
      <c r="F38" s="53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30">
        <f>F38*$F$10+G38*$G$10+H38*$H$10+I38*$I$10+J38*$J$10+K38*$K$10+L38*$L$10+M38*$M$10+N38*$N$10+O38*$O$10+P38*$P$10+Q38*$Q$10+R38*$R$10+S38*$S$10+T38*$T$10+U38*$U$10+V38*$V$10</f>
        <v>0</v>
      </c>
      <c r="X38" s="116"/>
      <c r="Z38" s="53">
        <v>5</v>
      </c>
      <c r="AA38" s="54">
        <v>6</v>
      </c>
      <c r="AB38" s="54">
        <v>5</v>
      </c>
      <c r="AC38" s="54">
        <v>4</v>
      </c>
      <c r="AD38" s="54">
        <v>4</v>
      </c>
      <c r="AE38" s="54">
        <v>5</v>
      </c>
      <c r="AF38" s="54">
        <v>5</v>
      </c>
      <c r="AG38" s="54">
        <v>4</v>
      </c>
      <c r="AH38" s="54">
        <v>3</v>
      </c>
      <c r="AI38" s="54">
        <v>6</v>
      </c>
      <c r="AJ38" s="54">
        <v>5</v>
      </c>
      <c r="AK38" s="54">
        <v>3</v>
      </c>
      <c r="AL38" s="54">
        <v>4</v>
      </c>
      <c r="AM38" s="54">
        <v>6</v>
      </c>
      <c r="AN38" s="54">
        <v>3</v>
      </c>
      <c r="AO38" s="54">
        <v>6</v>
      </c>
      <c r="AP38" s="54">
        <v>4</v>
      </c>
      <c r="AQ38" s="30">
        <f>Z38*$F$10+AA38*$G$10+AB38*$H$10+AC38*$I$10+AD38*$J$10+AE38*$K$10+AF38*$L$10+AG38*$M$10+AH38*$N$10+AI38*$O$10+AJ38*$P$10+AK38*$Q$10+AL38*$R$10+AM38*$S$10+AN38*$T$10+AO38*$U$10+AP38*$V$10</f>
        <v>274</v>
      </c>
      <c r="AR38" s="116"/>
    </row>
    <row r="39" spans="1:44" ht="12.75" customHeight="1" x14ac:dyDescent="0.2">
      <c r="A39" s="113"/>
      <c r="B39" s="135"/>
      <c r="C39" s="136"/>
      <c r="D39" s="124"/>
      <c r="E39" s="137"/>
      <c r="F39" s="53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30">
        <f>F39*$F$10+G39*$G$10+H39*$H$10+I39*$I$10+J39*$J$10+K39*$K$10+L39*$L$10+M39*$M$10+N39*$N$10+O39*$O$10+P39*$P$10+Q39*$Q$10+R39*$R$10+S39*$S$10+T39*$T$10+U39*$U$10+V39*$V$10</f>
        <v>0</v>
      </c>
      <c r="X39" s="116"/>
      <c r="Z39" s="53">
        <v>5</v>
      </c>
      <c r="AA39" s="54">
        <v>5</v>
      </c>
      <c r="AB39" s="54">
        <v>5</v>
      </c>
      <c r="AC39" s="54">
        <v>5</v>
      </c>
      <c r="AD39" s="54">
        <v>4</v>
      </c>
      <c r="AE39" s="54">
        <v>5</v>
      </c>
      <c r="AF39" s="54">
        <v>6</v>
      </c>
      <c r="AG39" s="54">
        <v>5</v>
      </c>
      <c r="AH39" s="54">
        <v>5</v>
      </c>
      <c r="AI39" s="54">
        <v>5</v>
      </c>
      <c r="AJ39" s="54">
        <v>5</v>
      </c>
      <c r="AK39" s="54">
        <v>6</v>
      </c>
      <c r="AL39" s="54">
        <v>5</v>
      </c>
      <c r="AM39" s="54">
        <v>5</v>
      </c>
      <c r="AN39" s="54">
        <v>4</v>
      </c>
      <c r="AO39" s="54">
        <v>5</v>
      </c>
      <c r="AP39" s="54">
        <v>5</v>
      </c>
      <c r="AQ39" s="30">
        <f>Z39*$F$10+AA39*$G$10+AB39*$H$10+AC39*$I$10+AD39*$J$10+AE39*$K$10+AF39*$L$10+AG39*$M$10+AH39*$N$10+AI39*$O$10+AJ39*$P$10+AK39*$Q$10+AL39*$R$10+AM39*$S$10+AN39*$T$10+AO39*$U$10+AP39*$V$10</f>
        <v>298</v>
      </c>
      <c r="AR39" s="116"/>
    </row>
    <row r="40" spans="1:44" ht="15" customHeight="1" thickBot="1" x14ac:dyDescent="0.3">
      <c r="A40" s="113"/>
      <c r="B40" s="135"/>
      <c r="C40" s="136"/>
      <c r="D40" s="124"/>
      <c r="E40" s="137"/>
      <c r="F40" s="38">
        <f>(F37+F38+F39)/Clasifficación!$F$8</f>
        <v>0</v>
      </c>
      <c r="G40" s="40">
        <f>(G37+G38+G39)/Clasifficación!$F$8</f>
        <v>0</v>
      </c>
      <c r="H40" s="40">
        <f>(H37+H38+H39)/Clasifficación!$F$8</f>
        <v>0</v>
      </c>
      <c r="I40" s="40">
        <f>(I37+I38+I39)/Clasifficación!$F$8</f>
        <v>0</v>
      </c>
      <c r="J40" s="40">
        <f>(J37+J38+J39)/Clasifficación!$F$8</f>
        <v>0</v>
      </c>
      <c r="K40" s="40">
        <f>(K37+K38+K39)/Clasifficación!$F$8</f>
        <v>0</v>
      </c>
      <c r="L40" s="40">
        <f>(L37+L38+L39)/Clasifficación!$F$8</f>
        <v>0</v>
      </c>
      <c r="M40" s="40">
        <f>(M37+M38+M39)/Clasifficación!$F$8</f>
        <v>0</v>
      </c>
      <c r="N40" s="40">
        <f>(N37+N38+N39)/Clasifficación!$F$8</f>
        <v>0</v>
      </c>
      <c r="O40" s="40">
        <f>(O37+O38+O39)/Clasifficación!$F$8</f>
        <v>0</v>
      </c>
      <c r="P40" s="40">
        <f>(P37+P38+P39)/Clasifficación!$F$8</f>
        <v>0</v>
      </c>
      <c r="Q40" s="40">
        <f>(Q37+Q38+Q39)/Clasifficación!$F$8</f>
        <v>0</v>
      </c>
      <c r="R40" s="40">
        <f>(R37+R38+R39)/Clasifficación!$F$8</f>
        <v>0</v>
      </c>
      <c r="S40" s="40">
        <f>(S37+S38+S39)/Clasifficación!$F$8</f>
        <v>0</v>
      </c>
      <c r="T40" s="40">
        <f>(T37+T38+T39)/Clasifficación!$F$8</f>
        <v>0</v>
      </c>
      <c r="U40" s="40">
        <f>(U37+U38+U39)/Clasifficación!$F$8</f>
        <v>0</v>
      </c>
      <c r="V40" s="40">
        <f>(V37+V38+V39)/Clasifficación!$F$8</f>
        <v>0</v>
      </c>
      <c r="W40" s="47">
        <f>W37+W38+W39</f>
        <v>0</v>
      </c>
      <c r="X40" s="117"/>
      <c r="Z40" s="38">
        <f>(Z37+Z38+Z39)/Clasifficación!$F$8</f>
        <v>4.666666666666667</v>
      </c>
      <c r="AA40" s="40">
        <f>(AA37+AA38+AA39)/Clasifficación!$F$8</f>
        <v>5.666666666666667</v>
      </c>
      <c r="AB40" s="40">
        <f>(AB37+AB38+AB39)/Clasifficación!$F$8</f>
        <v>5</v>
      </c>
      <c r="AC40" s="40">
        <f>(AC37+AC38+AC39)/Clasifficación!$F$8</f>
        <v>4.666666666666667</v>
      </c>
      <c r="AD40" s="40">
        <f>(AD37+AD38+AD39)/Clasifficación!$F$8</f>
        <v>4</v>
      </c>
      <c r="AE40" s="40">
        <f>(AE37+AE38+AE39)/Clasifficación!$F$8</f>
        <v>5.333333333333333</v>
      </c>
      <c r="AF40" s="40">
        <f>(AF37+AF38+AF39)/Clasifficación!$F$8</f>
        <v>5.333333333333333</v>
      </c>
      <c r="AG40" s="40">
        <f>(AG37+AG38+AG39)/Clasifficación!$F$8</f>
        <v>4.666666666666667</v>
      </c>
      <c r="AH40" s="40">
        <f>(AH37+AH38+AH39)/Clasifficación!$F$8</f>
        <v>4</v>
      </c>
      <c r="AI40" s="40">
        <f>(AI37+AI38+AI39)/Clasifficación!$F$8</f>
        <v>5.333333333333333</v>
      </c>
      <c r="AJ40" s="40">
        <f>(AJ37+AJ38+AJ39)/Clasifficación!$F$8</f>
        <v>5</v>
      </c>
      <c r="AK40" s="40">
        <f>(AK37+AK38+AK39)/Clasifficación!$F$8</f>
        <v>5</v>
      </c>
      <c r="AL40" s="40">
        <f>(AL37+AL38+AL39)/Clasifficación!$F$8</f>
        <v>4.666666666666667</v>
      </c>
      <c r="AM40" s="40">
        <f>(AM37+AM38+AM39)/Clasifficación!$F$8</f>
        <v>5.666666666666667</v>
      </c>
      <c r="AN40" s="40">
        <f>(AN37+AN38+AN39)/Clasifficación!$F$8</f>
        <v>3.6666666666666665</v>
      </c>
      <c r="AO40" s="40">
        <f>(AO37+AO38+AO39)/Clasifficación!$F$8</f>
        <v>5.333333333333333</v>
      </c>
      <c r="AP40" s="40">
        <f>(AP37+AP38+AP39)/Clasifficación!$F$8</f>
        <v>4.666666666666667</v>
      </c>
      <c r="AQ40" s="47">
        <f>AQ37+AQ38+AQ39</f>
        <v>866</v>
      </c>
      <c r="AR40" s="117"/>
    </row>
    <row r="41" spans="1:44" ht="14.25" customHeight="1" x14ac:dyDescent="0.2">
      <c r="A41" s="113"/>
      <c r="B41" s="135"/>
      <c r="C41" s="136"/>
      <c r="D41" s="124"/>
      <c r="E41" s="137"/>
      <c r="F41" s="11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29">
        <f>F41*$F$10+G41*$G$10+H41*$H$10+I41*$I$10+J41*$J$10+K41*$K$10+L41*$L$10+M41*$M$10+N41*$N$10+O41*$O$10+P41*$P$10+Q41*$Q$10+R41*$R$10+S41*$S$10+T41*$T$10+U41*$U$10+V41*$V$10</f>
        <v>0</v>
      </c>
      <c r="X41" s="118">
        <f>W44*1000/(MAX(W$20,W$28,W$36,W$44,W$52,W$60,W$68,W$76,W$84,W$92,W$100))</f>
        <v>0</v>
      </c>
      <c r="Z41" s="11">
        <v>4</v>
      </c>
      <c r="AA41" s="12">
        <v>6</v>
      </c>
      <c r="AB41" s="12">
        <v>5</v>
      </c>
      <c r="AC41" s="12">
        <v>6</v>
      </c>
      <c r="AD41" s="12">
        <v>4</v>
      </c>
      <c r="AE41" s="12">
        <v>5</v>
      </c>
      <c r="AF41" s="12">
        <v>6</v>
      </c>
      <c r="AG41" s="12">
        <v>5</v>
      </c>
      <c r="AH41" s="12">
        <v>5</v>
      </c>
      <c r="AI41" s="12">
        <v>6</v>
      </c>
      <c r="AJ41" s="12">
        <v>5</v>
      </c>
      <c r="AK41" s="12">
        <v>5</v>
      </c>
      <c r="AL41" s="12">
        <v>6</v>
      </c>
      <c r="AM41" s="12">
        <v>6</v>
      </c>
      <c r="AN41" s="12">
        <v>4</v>
      </c>
      <c r="AO41" s="12">
        <v>6</v>
      </c>
      <c r="AP41" s="12">
        <v>4</v>
      </c>
      <c r="AQ41" s="29">
        <f>Z41*$F$10+AA41*$G$10+AB41*$H$10+AC41*$I$10+AD41*$J$10+AE41*$K$10+AF41*$L$10+AG41*$M$10+AH41*$N$10+AI41*$O$10+AJ41*$P$10+AK41*$Q$10+AL41*$R$10+AM41*$S$10+AN41*$T$10+AO41*$U$10+AP41*$V$10</f>
        <v>310</v>
      </c>
      <c r="AR41" s="118">
        <f>AQ44*1000/(MAX(AQ$20,AQ$28,AQ$36,AQ$44,AQ$52,AQ$60,AQ$68,AQ$76,AQ$84,AQ$92,AQ$100:AQ$108))</f>
        <v>868.50477200424177</v>
      </c>
    </row>
    <row r="42" spans="1:44" ht="12.75" customHeight="1" thickBot="1" x14ac:dyDescent="0.25">
      <c r="A42" s="113"/>
      <c r="B42" s="138"/>
      <c r="C42" s="139"/>
      <c r="D42" s="139"/>
      <c r="E42" s="140"/>
      <c r="F42" s="14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30">
        <f>F42*$F$10+G42*$G$10+H42*$H$10+I42*$I$10+J42*$J$10+K42*$K$10+L42*$L$10+M42*$M$10+N42*$N$10+O42*$O$10+P42*$P$10+Q42*$Q$10+R42*$R$10+S42*$S$10+T42*$T$10+U42*$U$10+V42*$V$10</f>
        <v>0</v>
      </c>
      <c r="X42" s="119"/>
      <c r="Z42" s="14">
        <v>5</v>
      </c>
      <c r="AA42" s="15">
        <v>5</v>
      </c>
      <c r="AB42" s="15">
        <v>5</v>
      </c>
      <c r="AC42" s="15">
        <v>4</v>
      </c>
      <c r="AD42" s="15">
        <v>4</v>
      </c>
      <c r="AE42" s="15">
        <v>5</v>
      </c>
      <c r="AF42" s="15">
        <v>5</v>
      </c>
      <c r="AG42" s="15">
        <v>5</v>
      </c>
      <c r="AH42" s="15">
        <v>2</v>
      </c>
      <c r="AI42" s="15">
        <v>4</v>
      </c>
      <c r="AJ42" s="15">
        <v>4</v>
      </c>
      <c r="AK42" s="15">
        <v>5</v>
      </c>
      <c r="AL42" s="15">
        <v>4</v>
      </c>
      <c r="AM42" s="15">
        <v>4</v>
      </c>
      <c r="AN42" s="15">
        <v>3</v>
      </c>
      <c r="AO42" s="15">
        <v>4</v>
      </c>
      <c r="AP42" s="15">
        <v>4</v>
      </c>
      <c r="AQ42" s="30">
        <f>Z42*$F$10+AA42*$G$10+AB42*$H$10+AC42*$I$10+AD42*$J$10+AE42*$K$10+AF42*$L$10+AG42*$M$10+AH42*$N$10+AI42*$O$10+AJ42*$P$10+AK42*$Q$10+AL42*$R$10+AM42*$S$10+AN42*$T$10+AO42*$U$10+AP42*$V$10</f>
        <v>250</v>
      </c>
      <c r="AR42" s="119"/>
    </row>
    <row r="43" spans="1:44" ht="12.75" customHeight="1" thickBot="1" x14ac:dyDescent="0.25">
      <c r="A43" s="113"/>
      <c r="B43" s="48" t="s">
        <v>68</v>
      </c>
      <c r="C43" s="48" t="s">
        <v>69</v>
      </c>
      <c r="D43" s="48" t="s">
        <v>68</v>
      </c>
      <c r="E43" s="48" t="s">
        <v>69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30">
        <f>F43*$F$10+G43*$G$10+H43*$H$10+I43*$I$10+J43*$J$10+K43*$K$10+L43*$L$10+M43*$M$10+N43*$N$10+O43*$O$10+P43*$P$10+Q43*$Q$10+R43*$R$10+S43*$S$10+T43*$T$10+U43*$U$10+V43*$V$10</f>
        <v>0</v>
      </c>
      <c r="X43" s="119"/>
      <c r="Z43" s="14">
        <v>4</v>
      </c>
      <c r="AA43" s="15">
        <v>4</v>
      </c>
      <c r="AB43" s="15">
        <v>5</v>
      </c>
      <c r="AC43" s="15">
        <v>5</v>
      </c>
      <c r="AD43" s="15">
        <v>4</v>
      </c>
      <c r="AE43" s="15">
        <v>5</v>
      </c>
      <c r="AF43" s="15">
        <v>5</v>
      </c>
      <c r="AG43" s="15">
        <v>5</v>
      </c>
      <c r="AH43" s="15">
        <v>5</v>
      </c>
      <c r="AI43" s="15">
        <v>4</v>
      </c>
      <c r="AJ43" s="15">
        <v>4</v>
      </c>
      <c r="AK43" s="15">
        <v>5</v>
      </c>
      <c r="AL43" s="15">
        <v>4</v>
      </c>
      <c r="AM43" s="15">
        <v>4</v>
      </c>
      <c r="AN43" s="15">
        <v>3</v>
      </c>
      <c r="AO43" s="15">
        <v>4</v>
      </c>
      <c r="AP43" s="15">
        <v>4</v>
      </c>
      <c r="AQ43" s="30">
        <f>Z43*$F$10+AA43*$G$10+AB43*$H$10+AC43*$I$10+AD43*$J$10+AE43*$K$10+AF43*$L$10+AG43*$M$10+AH43*$N$10+AI43*$O$10+AJ43*$P$10+AK43*$Q$10+AL43*$R$10+AM43*$S$10+AN43*$T$10+AO43*$U$10+AP43*$V$10</f>
        <v>259</v>
      </c>
      <c r="AR43" s="119"/>
    </row>
    <row r="44" spans="1:44" ht="15" customHeight="1" thickBot="1" x14ac:dyDescent="0.3">
      <c r="A44" s="114"/>
      <c r="B44" s="49">
        <f>X37</f>
        <v>0</v>
      </c>
      <c r="C44" s="61">
        <f>X41</f>
        <v>0</v>
      </c>
      <c r="D44" s="49">
        <f>AR37</f>
        <v>869.47791164658634</v>
      </c>
      <c r="E44" s="61">
        <f>AR41</f>
        <v>868.50477200424177</v>
      </c>
      <c r="F44" s="38">
        <f>(F41+F42+F43)/Clasifficación!$F$8</f>
        <v>0</v>
      </c>
      <c r="G44" s="40">
        <f>(G41+G42+G43)/Clasifficación!$F$8</f>
        <v>0</v>
      </c>
      <c r="H44" s="40">
        <f>(H41+H42+H43)/Clasifficación!$F$8</f>
        <v>0</v>
      </c>
      <c r="I44" s="40">
        <f>(I41+I42+I43)/Clasifficación!$F$8</f>
        <v>0</v>
      </c>
      <c r="J44" s="40">
        <f>(J41+J42+J43)/Clasifficación!$F$8</f>
        <v>0</v>
      </c>
      <c r="K44" s="40">
        <f>(K41+K42+K43)/Clasifficación!$F$8</f>
        <v>0</v>
      </c>
      <c r="L44" s="40">
        <f>(L41+L42+L43)/Clasifficación!$F$8</f>
        <v>0</v>
      </c>
      <c r="M44" s="40">
        <f>(M41+M42+M43)/Clasifficación!$F$8</f>
        <v>0</v>
      </c>
      <c r="N44" s="40">
        <f>(N41+N42+N43)/Clasifficación!$F$8</f>
        <v>0</v>
      </c>
      <c r="O44" s="40">
        <f>(O41+O42+O43)/Clasifficación!$F$8</f>
        <v>0</v>
      </c>
      <c r="P44" s="40">
        <f>(P41+P42+P43)/Clasifficación!$F$8</f>
        <v>0</v>
      </c>
      <c r="Q44" s="40">
        <f>(Q41+Q42+Q43)/Clasifficación!$F$8</f>
        <v>0</v>
      </c>
      <c r="R44" s="40">
        <f>(R41+R42+R43)/Clasifficación!$F$8</f>
        <v>0</v>
      </c>
      <c r="S44" s="40">
        <f>(S41+S42+S43)/Clasifficación!$F$8</f>
        <v>0</v>
      </c>
      <c r="T44" s="40">
        <f>(T41+T42+T43)/Clasifficación!$F$8</f>
        <v>0</v>
      </c>
      <c r="U44" s="40">
        <f>(U41+U42+U43)/Clasifficación!$F$8</f>
        <v>0</v>
      </c>
      <c r="V44" s="40">
        <f>(V41+V42+V43)/Clasifficación!$F$8</f>
        <v>0</v>
      </c>
      <c r="W44" s="47">
        <f>W41+W42+W43</f>
        <v>0</v>
      </c>
      <c r="X44" s="120"/>
      <c r="Z44" s="38">
        <f>(Z41+Z42+Z43)/Clasifficación!$F$8</f>
        <v>4.333333333333333</v>
      </c>
      <c r="AA44" s="40">
        <f>(AA41+AA42+AA43)/Clasifficación!$F$8</f>
        <v>5</v>
      </c>
      <c r="AB44" s="40">
        <f>(AB41+AB42+AB43)/Clasifficación!$F$8</f>
        <v>5</v>
      </c>
      <c r="AC44" s="40">
        <f>(AC41+AC42+AC43)/Clasifficación!$F$8</f>
        <v>5</v>
      </c>
      <c r="AD44" s="40">
        <f>(AD41+AD42+AD43)/Clasifficación!$F$8</f>
        <v>4</v>
      </c>
      <c r="AE44" s="40">
        <f>(AE41+AE42+AE43)/Clasifficación!$F$8</f>
        <v>5</v>
      </c>
      <c r="AF44" s="40">
        <f>(AF41+AF42+AF43)/Clasifficación!$F$8</f>
        <v>5.333333333333333</v>
      </c>
      <c r="AG44" s="40">
        <f>(AG41+AG42+AG43)/Clasifficación!$F$8</f>
        <v>5</v>
      </c>
      <c r="AH44" s="40">
        <f>(AH41+AH42+AH43)/Clasifficación!$F$8</f>
        <v>4</v>
      </c>
      <c r="AI44" s="40">
        <f>(AI41+AI42+AI43)/Clasifficación!$F$8</f>
        <v>4.666666666666667</v>
      </c>
      <c r="AJ44" s="40">
        <f>(AJ41+AJ42+AJ43)/Clasifficación!$F$8</f>
        <v>4.333333333333333</v>
      </c>
      <c r="AK44" s="40">
        <f>(AK41+AK42+AK43)/Clasifficación!$F$8</f>
        <v>5</v>
      </c>
      <c r="AL44" s="40">
        <f>(AL41+AL42+AL43)/Clasifficación!$F$8</f>
        <v>4.666666666666667</v>
      </c>
      <c r="AM44" s="40">
        <f>(AM41+AM42+AM43)/Clasifficación!$F$8</f>
        <v>4.666666666666667</v>
      </c>
      <c r="AN44" s="40">
        <f>(AN41+AN42+AN43)/Clasifficación!$F$8</f>
        <v>3.3333333333333335</v>
      </c>
      <c r="AO44" s="40">
        <f>(AO41+AO42+AO43)/Clasifficación!$F$8</f>
        <v>4.666666666666667</v>
      </c>
      <c r="AP44" s="40">
        <f>(AP41+AP42+AP43)/Clasifficación!$F$8</f>
        <v>4</v>
      </c>
      <c r="AQ44" s="47">
        <f>AQ41+AQ42+AQ43</f>
        <v>819</v>
      </c>
      <c r="AR44" s="120"/>
    </row>
    <row r="45" spans="1:44" ht="14.25" customHeight="1" x14ac:dyDescent="0.2">
      <c r="A45" s="112">
        <f>Clasifficación!A20</f>
        <v>5</v>
      </c>
      <c r="B45" s="132" t="str">
        <f>Clasifficación!B20</f>
        <v>Juan José Engo</v>
      </c>
      <c r="C45" s="133"/>
      <c r="D45" s="133">
        <f>Clasifficación!D20</f>
        <v>2443</v>
      </c>
      <c r="E45" s="134"/>
      <c r="F45" s="51">
        <v>3</v>
      </c>
      <c r="G45" s="52">
        <v>6</v>
      </c>
      <c r="H45" s="52">
        <v>4</v>
      </c>
      <c r="I45" s="52">
        <v>5</v>
      </c>
      <c r="J45" s="52">
        <v>2</v>
      </c>
      <c r="K45" s="52">
        <v>4</v>
      </c>
      <c r="L45" s="52">
        <v>6</v>
      </c>
      <c r="M45" s="52">
        <v>3</v>
      </c>
      <c r="N45" s="52">
        <v>3</v>
      </c>
      <c r="O45" s="52">
        <v>5</v>
      </c>
      <c r="P45" s="52">
        <v>6</v>
      </c>
      <c r="Q45" s="52">
        <v>7</v>
      </c>
      <c r="R45" s="52">
        <v>6</v>
      </c>
      <c r="S45" s="52">
        <v>7</v>
      </c>
      <c r="T45" s="52">
        <v>6</v>
      </c>
      <c r="U45" s="52">
        <v>6</v>
      </c>
      <c r="V45" s="52">
        <v>7</v>
      </c>
      <c r="W45" s="29">
        <f>F45*$F$10+G45*$G$10+H45*$H$10+I45*$I$10+J45*$J$10+K45*$K$10+L45*$L$10+M45*$M$10+N45*$N$10+O45*$O$10+P45*$P$10+Q45*$Q$10+R45*$R$10+S45*$S$10+T45*$T$10+U45*$U$10+V45*$V$10</f>
        <v>301</v>
      </c>
      <c r="X45" s="115">
        <f>W48*1000/(MAX(W$16,W$24,W$32,W$40,W$48,W$56,W$64,W$72,W$80,W$88,W136))</f>
        <v>745.9677419354839</v>
      </c>
      <c r="Z45" s="51">
        <v>3</v>
      </c>
      <c r="AA45" s="52">
        <v>5</v>
      </c>
      <c r="AB45" s="52">
        <v>4</v>
      </c>
      <c r="AC45" s="52">
        <v>2</v>
      </c>
      <c r="AD45" s="52">
        <v>2</v>
      </c>
      <c r="AE45" s="52">
        <v>5</v>
      </c>
      <c r="AF45" s="52">
        <v>1</v>
      </c>
      <c r="AG45" s="52">
        <v>0</v>
      </c>
      <c r="AH45" s="52">
        <v>1</v>
      </c>
      <c r="AI45" s="52">
        <v>5</v>
      </c>
      <c r="AJ45" s="52">
        <v>2</v>
      </c>
      <c r="AK45" s="52">
        <v>4</v>
      </c>
      <c r="AL45" s="52">
        <v>3</v>
      </c>
      <c r="AM45" s="52">
        <v>5</v>
      </c>
      <c r="AN45" s="52">
        <v>4</v>
      </c>
      <c r="AO45" s="52">
        <v>4</v>
      </c>
      <c r="AP45" s="52">
        <v>5</v>
      </c>
      <c r="AQ45" s="29">
        <f>Z45*$F$10+AA45*$G$10+AB45*$H$10+AC45*$I$10+AD45*$J$10+AE45*$K$10+AF45*$L$10+AG45*$M$10+AH45*$N$10+AI45*$O$10+AJ45*$P$10+AK45*$Q$10+AL45*$R$10+AM45*$S$10+AN45*$T$10+AO45*$U$10+AP45*$V$10</f>
        <v>180</v>
      </c>
      <c r="AR45" s="115">
        <f>AQ48*1000/(MAX(AQ$16,AQ$24,AQ$32,AQ$40,AQ$48,AQ$56,AQ$64,AQ$72,AQ$80,AQ$88,AQ$96,AQ$104))</f>
        <v>591.36546184738961</v>
      </c>
    </row>
    <row r="46" spans="1:44" ht="12.75" customHeight="1" x14ac:dyDescent="0.2">
      <c r="A46" s="113"/>
      <c r="B46" s="135"/>
      <c r="C46" s="136"/>
      <c r="D46" s="124"/>
      <c r="E46" s="137"/>
      <c r="F46" s="53">
        <v>4</v>
      </c>
      <c r="G46" s="54">
        <v>5</v>
      </c>
      <c r="H46" s="54">
        <v>4</v>
      </c>
      <c r="I46" s="54">
        <v>6</v>
      </c>
      <c r="J46" s="54">
        <v>4</v>
      </c>
      <c r="K46" s="54">
        <v>6</v>
      </c>
      <c r="L46" s="54">
        <v>5</v>
      </c>
      <c r="M46" s="54">
        <v>3</v>
      </c>
      <c r="N46" s="54">
        <v>4</v>
      </c>
      <c r="O46" s="54">
        <v>6</v>
      </c>
      <c r="P46" s="54">
        <v>6</v>
      </c>
      <c r="Q46" s="54">
        <v>5</v>
      </c>
      <c r="R46" s="54">
        <v>7</v>
      </c>
      <c r="S46" s="54">
        <v>7</v>
      </c>
      <c r="T46" s="54">
        <v>7</v>
      </c>
      <c r="U46" s="54">
        <v>6</v>
      </c>
      <c r="V46" s="54">
        <v>6</v>
      </c>
      <c r="W46" s="30">
        <f>F46*$F$10+G46*$G$10+H46*$H$10+I46*$I$10+J46*$J$10+K46*$K$10+L46*$L$10+M46*$M$10+N46*$N$10+O46*$O$10+P46*$P$10+Q46*$Q$10+R46*$R$10+S46*$S$10+T46*$T$10+U46*$U$10+V46*$V$10</f>
        <v>321</v>
      </c>
      <c r="X46" s="116"/>
      <c r="Z46" s="53">
        <v>3</v>
      </c>
      <c r="AA46" s="54">
        <v>5</v>
      </c>
      <c r="AB46" s="54">
        <v>4</v>
      </c>
      <c r="AC46" s="54">
        <v>3</v>
      </c>
      <c r="AD46" s="54">
        <v>3</v>
      </c>
      <c r="AE46" s="54">
        <v>4</v>
      </c>
      <c r="AF46" s="54">
        <v>2</v>
      </c>
      <c r="AG46" s="54">
        <v>0</v>
      </c>
      <c r="AH46" s="54">
        <v>2</v>
      </c>
      <c r="AI46" s="54">
        <v>4</v>
      </c>
      <c r="AJ46" s="54">
        <v>3</v>
      </c>
      <c r="AK46" s="54">
        <v>2</v>
      </c>
      <c r="AL46" s="54">
        <v>3</v>
      </c>
      <c r="AM46" s="54">
        <v>4</v>
      </c>
      <c r="AN46" s="54">
        <v>4</v>
      </c>
      <c r="AO46" s="54">
        <v>3</v>
      </c>
      <c r="AP46" s="54">
        <v>3</v>
      </c>
      <c r="AQ46" s="30">
        <f>Z46*$F$10+AA46*$G$10+AB46*$H$10+AC46*$I$10+AD46*$J$10+AE46*$K$10+AF46*$L$10+AG46*$M$10+AH46*$N$10+AI46*$O$10+AJ46*$P$10+AK46*$Q$10+AL46*$R$10+AM46*$S$10+AN46*$T$10+AO46*$U$10+AP46*$V$10</f>
        <v>180</v>
      </c>
      <c r="AR46" s="116"/>
    </row>
    <row r="47" spans="1:44" ht="12.75" customHeight="1" x14ac:dyDescent="0.2">
      <c r="A47" s="113"/>
      <c r="B47" s="135"/>
      <c r="C47" s="136"/>
      <c r="D47" s="124"/>
      <c r="E47" s="137"/>
      <c r="F47" s="53">
        <v>4</v>
      </c>
      <c r="G47" s="54">
        <v>5</v>
      </c>
      <c r="H47" s="54">
        <v>2</v>
      </c>
      <c r="I47" s="54">
        <v>6</v>
      </c>
      <c r="J47" s="54">
        <v>3</v>
      </c>
      <c r="K47" s="54">
        <v>5</v>
      </c>
      <c r="L47" s="54">
        <v>6</v>
      </c>
      <c r="M47" s="54">
        <v>4</v>
      </c>
      <c r="N47" s="54">
        <v>4</v>
      </c>
      <c r="O47" s="54">
        <v>6</v>
      </c>
      <c r="P47" s="54">
        <v>5</v>
      </c>
      <c r="Q47" s="54">
        <v>6</v>
      </c>
      <c r="R47" s="54">
        <v>6</v>
      </c>
      <c r="S47" s="54">
        <v>7</v>
      </c>
      <c r="T47" s="54">
        <v>6</v>
      </c>
      <c r="U47" s="54">
        <v>6</v>
      </c>
      <c r="V47" s="54">
        <v>6</v>
      </c>
      <c r="W47" s="30">
        <f>F47*$F$10+G47*$G$10+H47*$H$10+I47*$I$10+J47*$J$10+K47*$K$10+L47*$L$10+M47*$M$10+N47*$N$10+O47*$O$10+P47*$P$10+Q47*$Q$10+R47*$R$10+S47*$S$10+T47*$T$10+U47*$U$10+V47*$V$10</f>
        <v>303</v>
      </c>
      <c r="X47" s="116"/>
      <c r="Z47" s="53">
        <v>4</v>
      </c>
      <c r="AA47" s="54">
        <v>6</v>
      </c>
      <c r="AB47" s="54">
        <v>4</v>
      </c>
      <c r="AC47" s="54">
        <v>4</v>
      </c>
      <c r="AD47" s="54">
        <v>3</v>
      </c>
      <c r="AE47" s="54">
        <v>5</v>
      </c>
      <c r="AF47" s="54">
        <v>5</v>
      </c>
      <c r="AG47" s="54">
        <v>0</v>
      </c>
      <c r="AH47" s="54">
        <v>3</v>
      </c>
      <c r="AI47" s="54">
        <v>5</v>
      </c>
      <c r="AJ47" s="54">
        <v>3</v>
      </c>
      <c r="AK47" s="54">
        <v>3</v>
      </c>
      <c r="AL47" s="54">
        <v>4</v>
      </c>
      <c r="AM47" s="54">
        <v>5</v>
      </c>
      <c r="AN47" s="54">
        <v>4</v>
      </c>
      <c r="AO47" s="54">
        <v>4</v>
      </c>
      <c r="AP47" s="54">
        <v>4</v>
      </c>
      <c r="AQ47" s="30">
        <f>Z47*$F$10+AA47*$G$10+AB47*$H$10+AC47*$I$10+AD47*$J$10+AE47*$K$10+AF47*$L$10+AG47*$M$10+AH47*$N$10+AI47*$O$10+AJ47*$P$10+AK47*$Q$10+AL47*$R$10+AM47*$S$10+AN47*$T$10+AO47*$U$10+AP47*$V$10</f>
        <v>229</v>
      </c>
      <c r="AR47" s="116"/>
    </row>
    <row r="48" spans="1:44" ht="15" customHeight="1" thickBot="1" x14ac:dyDescent="0.3">
      <c r="A48" s="113"/>
      <c r="B48" s="135"/>
      <c r="C48" s="136"/>
      <c r="D48" s="124"/>
      <c r="E48" s="137"/>
      <c r="F48" s="38">
        <f>(F45+F46+F47)/Clasifficación!$F$8</f>
        <v>3.6666666666666665</v>
      </c>
      <c r="G48" s="40">
        <f>(G45+G46+G47)/Clasifficación!$F$8</f>
        <v>5.333333333333333</v>
      </c>
      <c r="H48" s="40">
        <f>(H45+H46+H47)/Clasifficación!$F$8</f>
        <v>3.3333333333333335</v>
      </c>
      <c r="I48" s="40">
        <f>(I45+I46+I47)/Clasifficación!$F$8</f>
        <v>5.666666666666667</v>
      </c>
      <c r="J48" s="40">
        <f>(J45+J46+J47)/Clasifficación!$F$8</f>
        <v>3</v>
      </c>
      <c r="K48" s="40">
        <f>(K45+K46+K47)/Clasifficación!$F$8</f>
        <v>5</v>
      </c>
      <c r="L48" s="40">
        <f>(L45+L46+L47)/Clasifficación!$F$8</f>
        <v>5.666666666666667</v>
      </c>
      <c r="M48" s="40">
        <f>(M45+M46+M47)/Clasifficación!$F$8</f>
        <v>3.3333333333333335</v>
      </c>
      <c r="N48" s="40">
        <f>(N45+N46+N47)/Clasifficación!$F$8</f>
        <v>3.6666666666666665</v>
      </c>
      <c r="O48" s="40">
        <f>(O45+O46+O47)/Clasifficación!$F$8</f>
        <v>5.666666666666667</v>
      </c>
      <c r="P48" s="40">
        <f>(P45+P46+P47)/Clasifficación!$F$8</f>
        <v>5.666666666666667</v>
      </c>
      <c r="Q48" s="40">
        <f>(Q45+Q46+Q47)/Clasifficación!$F$8</f>
        <v>6</v>
      </c>
      <c r="R48" s="40">
        <f>(R45+R46+R47)/Clasifficación!$F$8</f>
        <v>6.333333333333333</v>
      </c>
      <c r="S48" s="40">
        <f>(S45+S46+S47)/Clasifficación!$F$8</f>
        <v>7</v>
      </c>
      <c r="T48" s="40">
        <f>(T45+T46+T47)/Clasifficación!$F$8</f>
        <v>6.333333333333333</v>
      </c>
      <c r="U48" s="40">
        <f>(U45+U46+U47)/Clasifficación!$F$8</f>
        <v>6</v>
      </c>
      <c r="V48" s="40">
        <f>(V45+V46+V47)/Clasifficación!$F$8</f>
        <v>6.333333333333333</v>
      </c>
      <c r="W48" s="47">
        <f>W45+W46+W47</f>
        <v>925</v>
      </c>
      <c r="X48" s="117"/>
      <c r="Z48" s="38">
        <f>(Z45+Z46+Z47)/Clasifficación!$F$8</f>
        <v>3.3333333333333335</v>
      </c>
      <c r="AA48" s="40">
        <f>(AA45+AA46+AA47)/Clasifficación!$F$8</f>
        <v>5.333333333333333</v>
      </c>
      <c r="AB48" s="40">
        <f>(AB45+AB46+AB47)/Clasifficación!$F$8</f>
        <v>4</v>
      </c>
      <c r="AC48" s="40">
        <f>(AC45+AC46+AC47)/Clasifficación!$F$8</f>
        <v>3</v>
      </c>
      <c r="AD48" s="40">
        <f>(AD45+AD46+AD47)/Clasifficación!$F$8</f>
        <v>2.6666666666666665</v>
      </c>
      <c r="AE48" s="40">
        <f>(AE45+AE46+AE47)/Clasifficación!$F$8</f>
        <v>4.666666666666667</v>
      </c>
      <c r="AF48" s="40">
        <f>(AF45+AF46+AF47)/Clasifficación!$F$8</f>
        <v>2.6666666666666665</v>
      </c>
      <c r="AG48" s="40">
        <f>(AG45+AG46+AG47)/Clasifficación!$F$8</f>
        <v>0</v>
      </c>
      <c r="AH48" s="40">
        <f>(AH45+AH46+AH47)/Clasifficación!$F$8</f>
        <v>2</v>
      </c>
      <c r="AI48" s="40">
        <f>(AI45+AI46+AI47)/Clasifficación!$F$8</f>
        <v>4.666666666666667</v>
      </c>
      <c r="AJ48" s="40">
        <f>(AJ45+AJ46+AJ47)/Clasifficación!$F$8</f>
        <v>2.6666666666666665</v>
      </c>
      <c r="AK48" s="40">
        <f>(AK45+AK46+AK47)/Clasifficación!$F$8</f>
        <v>3</v>
      </c>
      <c r="AL48" s="40">
        <f>(AL45+AL46+AL47)/Clasifficación!$F$8</f>
        <v>3.3333333333333335</v>
      </c>
      <c r="AM48" s="40">
        <f>(AM45+AM46+AM47)/Clasifficación!$F$8</f>
        <v>4.666666666666667</v>
      </c>
      <c r="AN48" s="40">
        <f>(AN45+AN46+AN47)/Clasifficación!$F$8</f>
        <v>4</v>
      </c>
      <c r="AO48" s="40">
        <f>(AO45+AO46+AO47)/Clasifficación!$F$8</f>
        <v>3.6666666666666665</v>
      </c>
      <c r="AP48" s="40">
        <f>(AP45+AP46+AP47)/Clasifficación!$F$8</f>
        <v>4</v>
      </c>
      <c r="AQ48" s="47">
        <f>AQ45+AQ46+AQ47</f>
        <v>589</v>
      </c>
      <c r="AR48" s="117"/>
    </row>
    <row r="49" spans="1:44" ht="14.25" customHeight="1" x14ac:dyDescent="0.2">
      <c r="A49" s="113"/>
      <c r="B49" s="135"/>
      <c r="C49" s="136"/>
      <c r="D49" s="124"/>
      <c r="E49" s="137"/>
      <c r="F49" s="11">
        <v>4</v>
      </c>
      <c r="G49" s="12">
        <v>7</v>
      </c>
      <c r="H49" s="12">
        <v>5</v>
      </c>
      <c r="I49" s="12">
        <v>6</v>
      </c>
      <c r="J49" s="12">
        <v>5</v>
      </c>
      <c r="K49" s="12">
        <v>6</v>
      </c>
      <c r="L49" s="12">
        <v>5</v>
      </c>
      <c r="M49" s="12">
        <v>2</v>
      </c>
      <c r="N49" s="12">
        <v>4</v>
      </c>
      <c r="O49" s="12">
        <v>6</v>
      </c>
      <c r="P49" s="12">
        <v>6</v>
      </c>
      <c r="Q49" s="12">
        <v>5</v>
      </c>
      <c r="R49" s="12">
        <v>7</v>
      </c>
      <c r="S49" s="12">
        <v>6</v>
      </c>
      <c r="T49" s="12">
        <v>6</v>
      </c>
      <c r="U49" s="12">
        <v>5</v>
      </c>
      <c r="V49" s="12">
        <v>6</v>
      </c>
      <c r="W49" s="29">
        <f>F49*$F$10+G49*$G$10+H49*$H$10+I49*$I$10+J49*$J$10+K49*$K$10+L49*$L$10+M49*$M$10+N49*$N$10+O49*$O$10+P49*$P$10+Q49*$Q$10+R49*$R$10+S49*$S$10+T49*$T$10+U49*$U$10+V49*$V$10</f>
        <v>321</v>
      </c>
      <c r="X49" s="118">
        <f>W52*1000/(MAX(W$20,W$28,W$36,W$44,W$52,W$60,W$68,W$76,W$84,W$92,W$100))</f>
        <v>678.07720320466137</v>
      </c>
      <c r="Z49" s="11">
        <v>3</v>
      </c>
      <c r="AA49" s="12">
        <v>3</v>
      </c>
      <c r="AB49" s="12">
        <v>4</v>
      </c>
      <c r="AC49" s="12">
        <v>3</v>
      </c>
      <c r="AD49" s="12">
        <v>2</v>
      </c>
      <c r="AE49" s="12">
        <v>4</v>
      </c>
      <c r="AF49" s="12">
        <v>2</v>
      </c>
      <c r="AG49" s="12">
        <v>2</v>
      </c>
      <c r="AH49" s="12">
        <v>2</v>
      </c>
      <c r="AI49" s="12">
        <v>3</v>
      </c>
      <c r="AJ49" s="12">
        <v>3</v>
      </c>
      <c r="AK49" s="12">
        <v>3</v>
      </c>
      <c r="AL49" s="12">
        <v>3</v>
      </c>
      <c r="AM49" s="12">
        <v>4</v>
      </c>
      <c r="AN49" s="12">
        <v>3</v>
      </c>
      <c r="AO49" s="12">
        <v>3</v>
      </c>
      <c r="AP49" s="12">
        <v>3</v>
      </c>
      <c r="AQ49" s="29">
        <f>Z49*$F$10+AA49*$G$10+AB49*$H$10+AC49*$I$10+AD49*$J$10+AE49*$K$10+AF49*$L$10+AG49*$M$10+AH49*$N$10+AI49*$O$10+AJ49*$P$10+AK49*$Q$10+AL49*$R$10+AM49*$S$10+AN49*$T$10+AO49*$U$10+AP49*$V$10</f>
        <v>172</v>
      </c>
      <c r="AR49" s="118">
        <f>AQ52*1000/(MAX(AQ$20,AQ$28,AQ$36,AQ$44,AQ$52,AQ$60,AQ$68,AQ$76,AQ$84,AQ$92,AQ$100:AQ$108))</f>
        <v>598.09119830328734</v>
      </c>
    </row>
    <row r="50" spans="1:44" ht="12.75" customHeight="1" thickBot="1" x14ac:dyDescent="0.25">
      <c r="A50" s="113"/>
      <c r="B50" s="138"/>
      <c r="C50" s="139"/>
      <c r="D50" s="139"/>
      <c r="E50" s="140"/>
      <c r="F50" s="14">
        <v>5</v>
      </c>
      <c r="G50" s="15">
        <v>5</v>
      </c>
      <c r="H50" s="15">
        <v>4</v>
      </c>
      <c r="I50" s="15">
        <v>6</v>
      </c>
      <c r="J50" s="15">
        <v>4</v>
      </c>
      <c r="K50" s="15">
        <v>7</v>
      </c>
      <c r="L50" s="15">
        <v>5</v>
      </c>
      <c r="M50" s="15">
        <v>4</v>
      </c>
      <c r="N50" s="15">
        <v>3</v>
      </c>
      <c r="O50" s="15">
        <v>8</v>
      </c>
      <c r="P50" s="15">
        <v>6</v>
      </c>
      <c r="Q50" s="15">
        <v>7</v>
      </c>
      <c r="R50" s="15">
        <v>5</v>
      </c>
      <c r="S50" s="15">
        <v>6</v>
      </c>
      <c r="T50" s="15">
        <v>7</v>
      </c>
      <c r="U50" s="15">
        <v>5</v>
      </c>
      <c r="V50" s="15">
        <v>4</v>
      </c>
      <c r="W50" s="30">
        <f>F50*$F$10+G50*$G$10+H50*$H$10+I50*$I$10+J50*$J$10+K50*$K$10+L50*$L$10+M50*$M$10+N50*$N$10+O50*$O$10+P50*$P$10+Q50*$Q$10+R50*$R$10+S50*$S$10+T50*$T$10+U50*$U$10+V50*$V$10</f>
        <v>310</v>
      </c>
      <c r="X50" s="119"/>
      <c r="Z50" s="14">
        <v>3</v>
      </c>
      <c r="AA50" s="15">
        <v>4</v>
      </c>
      <c r="AB50" s="15">
        <v>4</v>
      </c>
      <c r="AC50" s="15">
        <v>3</v>
      </c>
      <c r="AD50" s="15">
        <v>2</v>
      </c>
      <c r="AE50" s="15">
        <v>4</v>
      </c>
      <c r="AF50" s="15">
        <v>2</v>
      </c>
      <c r="AG50" s="15">
        <v>3</v>
      </c>
      <c r="AH50" s="15">
        <v>4</v>
      </c>
      <c r="AI50" s="15">
        <v>3</v>
      </c>
      <c r="AJ50" s="15">
        <v>3</v>
      </c>
      <c r="AK50" s="15">
        <v>4</v>
      </c>
      <c r="AL50" s="15">
        <v>4</v>
      </c>
      <c r="AM50" s="15">
        <v>4</v>
      </c>
      <c r="AN50" s="15">
        <v>3</v>
      </c>
      <c r="AO50" s="15">
        <v>4</v>
      </c>
      <c r="AP50" s="15">
        <v>4</v>
      </c>
      <c r="AQ50" s="30">
        <f>Z50*$F$10+AA50*$G$10+AB50*$H$10+AC50*$I$10+AD50*$J$10+AE50*$K$10+AF50*$L$10+AG50*$M$10+AH50*$N$10+AI50*$O$10+AJ50*$P$10+AK50*$Q$10+AL50*$R$10+AM50*$S$10+AN50*$T$10+AO50*$U$10+AP50*$V$10</f>
        <v>200</v>
      </c>
      <c r="AR50" s="119"/>
    </row>
    <row r="51" spans="1:44" ht="12.75" customHeight="1" thickBot="1" x14ac:dyDescent="0.25">
      <c r="A51" s="113"/>
      <c r="B51" s="48" t="s">
        <v>68</v>
      </c>
      <c r="C51" s="48" t="s">
        <v>69</v>
      </c>
      <c r="D51" s="48" t="s">
        <v>68</v>
      </c>
      <c r="E51" s="48" t="s">
        <v>69</v>
      </c>
      <c r="F51" s="14">
        <v>4</v>
      </c>
      <c r="G51" s="15">
        <v>6</v>
      </c>
      <c r="H51" s="15">
        <v>5</v>
      </c>
      <c r="I51" s="15">
        <v>7</v>
      </c>
      <c r="J51" s="15">
        <v>3</v>
      </c>
      <c r="K51" s="15">
        <v>7</v>
      </c>
      <c r="L51" s="15">
        <v>4</v>
      </c>
      <c r="M51" s="15">
        <v>1</v>
      </c>
      <c r="N51" s="15">
        <v>3</v>
      </c>
      <c r="O51" s="15">
        <v>7</v>
      </c>
      <c r="P51" s="15">
        <v>5</v>
      </c>
      <c r="Q51" s="15">
        <v>5</v>
      </c>
      <c r="R51" s="15">
        <v>7</v>
      </c>
      <c r="S51" s="15">
        <v>6</v>
      </c>
      <c r="T51" s="15">
        <v>6</v>
      </c>
      <c r="U51" s="15">
        <v>5</v>
      </c>
      <c r="V51" s="15">
        <v>6</v>
      </c>
      <c r="W51" s="30">
        <f>F51*$F$10+G51*$G$10+H51*$H$10+I51*$I$10+J51*$J$10+K51*$K$10+L51*$L$10+M51*$M$10+N51*$N$10+O51*$O$10+P51*$P$10+Q51*$Q$10+R51*$R$10+S51*$S$10+T51*$T$10+U51*$U$10+V51*$V$10</f>
        <v>300</v>
      </c>
      <c r="X51" s="119"/>
      <c r="Z51" s="14">
        <v>2</v>
      </c>
      <c r="AA51" s="15">
        <v>4</v>
      </c>
      <c r="AB51" s="15">
        <v>4</v>
      </c>
      <c r="AC51" s="15">
        <v>5</v>
      </c>
      <c r="AD51" s="15">
        <v>2</v>
      </c>
      <c r="AE51" s="15">
        <v>4</v>
      </c>
      <c r="AF51" s="15">
        <v>2</v>
      </c>
      <c r="AG51" s="15">
        <v>4</v>
      </c>
      <c r="AH51" s="15">
        <v>3</v>
      </c>
      <c r="AI51" s="15">
        <v>4</v>
      </c>
      <c r="AJ51" s="15">
        <v>3</v>
      </c>
      <c r="AK51" s="15">
        <v>4</v>
      </c>
      <c r="AL51" s="15">
        <v>2</v>
      </c>
      <c r="AM51" s="15">
        <v>4</v>
      </c>
      <c r="AN51" s="15">
        <v>3</v>
      </c>
      <c r="AO51" s="15">
        <v>4</v>
      </c>
      <c r="AP51" s="15">
        <v>3</v>
      </c>
      <c r="AQ51" s="30">
        <f>Z51*$F$10+AA51*$G$10+AB51*$H$10+AC51*$I$10+AD51*$J$10+AE51*$K$10+AF51*$L$10+AG51*$M$10+AH51*$N$10+AI51*$O$10+AJ51*$P$10+AK51*$Q$10+AL51*$R$10+AM51*$S$10+AN51*$T$10+AO51*$U$10+AP51*$V$10</f>
        <v>192</v>
      </c>
      <c r="AR51" s="119"/>
    </row>
    <row r="52" spans="1:44" ht="15" customHeight="1" thickBot="1" x14ac:dyDescent="0.3">
      <c r="A52" s="114"/>
      <c r="B52" s="16">
        <f>X45</f>
        <v>745.9677419354839</v>
      </c>
      <c r="C52" s="61">
        <f>X49</f>
        <v>678.07720320466137</v>
      </c>
      <c r="D52" s="49">
        <f>AR45</f>
        <v>591.36546184738961</v>
      </c>
      <c r="E52" s="61">
        <f>AR49</f>
        <v>598.09119830328734</v>
      </c>
      <c r="F52" s="38">
        <f>(F49+F50+F51)/Clasifficación!$F$8</f>
        <v>4.333333333333333</v>
      </c>
      <c r="G52" s="40">
        <f>(G49+G50+G51)/Clasifficación!$F$8</f>
        <v>6</v>
      </c>
      <c r="H52" s="40">
        <f>(H49+H50+H51)/Clasifficación!$F$8</f>
        <v>4.666666666666667</v>
      </c>
      <c r="I52" s="40">
        <f>(I49+I50+I51)/Clasifficación!$F$8</f>
        <v>6.333333333333333</v>
      </c>
      <c r="J52" s="40">
        <f>(J49+J50+J51)/Clasifficación!$F$8</f>
        <v>4</v>
      </c>
      <c r="K52" s="40">
        <f>(K49+K50+K51)/Clasifficación!$F$8</f>
        <v>6.666666666666667</v>
      </c>
      <c r="L52" s="40">
        <f>(L49+L50+L51)/Clasifficación!$F$8</f>
        <v>4.666666666666667</v>
      </c>
      <c r="M52" s="40">
        <f>(M49+M50+M51)/Clasifficación!$F$8</f>
        <v>2.3333333333333335</v>
      </c>
      <c r="N52" s="40">
        <f>(N49+N50+N51)/Clasifficación!$F$8</f>
        <v>3.3333333333333335</v>
      </c>
      <c r="O52" s="40">
        <f>(O49+O50+O51)/Clasifficación!$F$8</f>
        <v>7</v>
      </c>
      <c r="P52" s="40">
        <f>(P49+P50+P51)/Clasifficación!$F$8</f>
        <v>5.666666666666667</v>
      </c>
      <c r="Q52" s="40">
        <f>(Q49+Q50+Q51)/Clasifficación!$F$8</f>
        <v>5.666666666666667</v>
      </c>
      <c r="R52" s="40">
        <f>(R49+R50+R51)/Clasifficación!$F$8</f>
        <v>6.333333333333333</v>
      </c>
      <c r="S52" s="40">
        <f>(S49+S50+S51)/Clasifficación!$F$8</f>
        <v>6</v>
      </c>
      <c r="T52" s="40">
        <f>(T49+T50+T51)/Clasifficación!$F$8</f>
        <v>6.333333333333333</v>
      </c>
      <c r="U52" s="40">
        <f>(U49+U50+U51)/Clasifficación!$F$8</f>
        <v>5</v>
      </c>
      <c r="V52" s="40">
        <f>(V49+V50+V51)/Clasifficación!$F$8</f>
        <v>5.333333333333333</v>
      </c>
      <c r="W52" s="47">
        <f>W49+W50+W51</f>
        <v>931</v>
      </c>
      <c r="X52" s="120"/>
      <c r="Z52" s="38">
        <f>(Z49+Z50+Z51)/Clasifficación!$F$8</f>
        <v>2.6666666666666665</v>
      </c>
      <c r="AA52" s="40">
        <f>(AA49+AA50+AA51)/Clasifficación!$F$8</f>
        <v>3.6666666666666665</v>
      </c>
      <c r="AB52" s="40">
        <f>(AB49+AB50+AB51)/Clasifficación!$F$8</f>
        <v>4</v>
      </c>
      <c r="AC52" s="40">
        <f>(AC49+AC50+AC51)/Clasifficación!$F$8</f>
        <v>3.6666666666666665</v>
      </c>
      <c r="AD52" s="40">
        <f>(AD49+AD50+AD51)/Clasifficación!$F$8</f>
        <v>2</v>
      </c>
      <c r="AE52" s="40">
        <f>(AE49+AE50+AE51)/Clasifficación!$F$8</f>
        <v>4</v>
      </c>
      <c r="AF52" s="40">
        <f>(AF49+AF50+AF51)/Clasifficación!$F$8</f>
        <v>2</v>
      </c>
      <c r="AG52" s="40">
        <f>(AG49+AG50+AG51)/Clasifficación!$F$8</f>
        <v>3</v>
      </c>
      <c r="AH52" s="40">
        <f>(AH49+AH50+AH51)/Clasifficación!$F$8</f>
        <v>3</v>
      </c>
      <c r="AI52" s="40">
        <f>(AI49+AI50+AI51)/Clasifficación!$F$8</f>
        <v>3.3333333333333335</v>
      </c>
      <c r="AJ52" s="40">
        <f>(AJ49+AJ50+AJ51)/Clasifficación!$F$8</f>
        <v>3</v>
      </c>
      <c r="AK52" s="40">
        <f>(AK49+AK50+AK51)/Clasifficación!$F$8</f>
        <v>3.6666666666666665</v>
      </c>
      <c r="AL52" s="40">
        <f>(AL49+AL50+AL51)/Clasifficación!$F$8</f>
        <v>3</v>
      </c>
      <c r="AM52" s="40">
        <f>(AM49+AM50+AM51)/Clasifficación!$F$8</f>
        <v>4</v>
      </c>
      <c r="AN52" s="40">
        <f>(AN49+AN50+AN51)/Clasifficación!$F$8</f>
        <v>3</v>
      </c>
      <c r="AO52" s="40">
        <f>(AO49+AO50+AO51)/Clasifficación!$F$8</f>
        <v>3.6666666666666665</v>
      </c>
      <c r="AP52" s="40">
        <f>(AP49+AP50+AP51)/Clasifficación!$F$8</f>
        <v>3.3333333333333335</v>
      </c>
      <c r="AQ52" s="47">
        <f>AQ49+AQ50+AQ51</f>
        <v>564</v>
      </c>
      <c r="AR52" s="120"/>
    </row>
    <row r="53" spans="1:44" ht="14.25" customHeight="1" x14ac:dyDescent="0.2">
      <c r="A53" s="112">
        <f>Clasifficación!A21</f>
        <v>6</v>
      </c>
      <c r="B53" s="132" t="str">
        <f>Clasifficación!B21</f>
        <v>Daniel Gómez</v>
      </c>
      <c r="C53" s="133"/>
      <c r="D53" s="133">
        <f>Clasifficación!D21</f>
        <v>0</v>
      </c>
      <c r="E53" s="134"/>
      <c r="F53" s="51">
        <v>4</v>
      </c>
      <c r="G53" s="52">
        <v>5</v>
      </c>
      <c r="H53" s="52">
        <v>6</v>
      </c>
      <c r="I53" s="52">
        <v>7</v>
      </c>
      <c r="J53" s="52">
        <v>3</v>
      </c>
      <c r="K53" s="52">
        <v>6</v>
      </c>
      <c r="L53" s="52">
        <v>5</v>
      </c>
      <c r="M53" s="52">
        <v>4</v>
      </c>
      <c r="N53" s="52">
        <v>5</v>
      </c>
      <c r="O53" s="52">
        <v>7</v>
      </c>
      <c r="P53" s="52">
        <v>6</v>
      </c>
      <c r="Q53" s="52">
        <v>6</v>
      </c>
      <c r="R53" s="52">
        <v>7</v>
      </c>
      <c r="S53" s="52">
        <v>5</v>
      </c>
      <c r="T53" s="52">
        <v>7</v>
      </c>
      <c r="U53" s="52">
        <v>6</v>
      </c>
      <c r="V53" s="52">
        <v>5</v>
      </c>
      <c r="W53" s="29">
        <f>F53*$F$10+G53*$G$10+H53*$H$10+I53*$I$10+J53*$J$10+K53*$K$10+L53*$L$10+M53*$M$10+N53*$N$10+O53*$O$10+P53*$P$10+Q53*$Q$10+R53*$R$10+S53*$S$10+T53*$T$10+U53*$U$10+V53*$V$10</f>
        <v>330</v>
      </c>
      <c r="X53" s="115">
        <f>W56*1000/(MAX(W$16,W$24,W$32,W$40,W$48,W$56,W$64,W$72,W$80,W$88,W144))</f>
        <v>766.12903225806451</v>
      </c>
      <c r="Z53" s="51">
        <v>5</v>
      </c>
      <c r="AA53" s="52">
        <v>3</v>
      </c>
      <c r="AB53" s="52">
        <v>3</v>
      </c>
      <c r="AC53" s="52">
        <v>4</v>
      </c>
      <c r="AD53" s="52">
        <v>3</v>
      </c>
      <c r="AE53" s="52">
        <v>4</v>
      </c>
      <c r="AF53" s="52">
        <v>4</v>
      </c>
      <c r="AG53" s="52">
        <v>3</v>
      </c>
      <c r="AH53" s="52">
        <v>3</v>
      </c>
      <c r="AI53" s="52">
        <v>4</v>
      </c>
      <c r="AJ53" s="52">
        <v>3</v>
      </c>
      <c r="AK53" s="52">
        <v>3</v>
      </c>
      <c r="AL53" s="52">
        <v>3</v>
      </c>
      <c r="AM53" s="52">
        <v>3</v>
      </c>
      <c r="AN53" s="52">
        <v>3</v>
      </c>
      <c r="AO53" s="52">
        <v>4</v>
      </c>
      <c r="AP53" s="52">
        <v>3</v>
      </c>
      <c r="AQ53" s="29">
        <f>Z53*$F$10+AA53*$G$10+AB53*$H$10+AC53*$I$10+AD53*$J$10+AE53*$K$10+AF53*$L$10+AG53*$M$10+AH53*$N$10+AI53*$O$10+AJ53*$P$10+AK53*$Q$10+AL53*$R$10+AM53*$S$10+AN53*$T$10+AO53*$U$10+AP53*$V$10</f>
        <v>202</v>
      </c>
      <c r="AR53" s="115">
        <f>AQ56*1000/(MAX(AQ$16,AQ$24,AQ$32,AQ$40,AQ$48,AQ$56,AQ$64,AQ$72,AQ$80,AQ$88,AQ$96,AQ$104))</f>
        <v>588.35341365461852</v>
      </c>
    </row>
    <row r="54" spans="1:44" ht="12.75" customHeight="1" x14ac:dyDescent="0.2">
      <c r="A54" s="113"/>
      <c r="B54" s="135"/>
      <c r="C54" s="136"/>
      <c r="D54" s="124"/>
      <c r="E54" s="137"/>
      <c r="F54" s="53">
        <v>4</v>
      </c>
      <c r="G54" s="54">
        <v>6</v>
      </c>
      <c r="H54" s="54">
        <v>2</v>
      </c>
      <c r="I54" s="54">
        <v>5</v>
      </c>
      <c r="J54" s="54">
        <v>3</v>
      </c>
      <c r="K54" s="54">
        <v>6</v>
      </c>
      <c r="L54" s="54">
        <v>5</v>
      </c>
      <c r="M54" s="54">
        <v>3</v>
      </c>
      <c r="N54" s="54">
        <v>6</v>
      </c>
      <c r="O54" s="54">
        <v>7</v>
      </c>
      <c r="P54" s="54">
        <v>4</v>
      </c>
      <c r="Q54" s="54">
        <v>6</v>
      </c>
      <c r="R54" s="54">
        <v>7</v>
      </c>
      <c r="S54" s="54">
        <v>5</v>
      </c>
      <c r="T54" s="54">
        <v>7</v>
      </c>
      <c r="U54" s="54">
        <v>5</v>
      </c>
      <c r="V54" s="54">
        <v>3</v>
      </c>
      <c r="W54" s="30">
        <f>F54*$F$10+G54*$G$10+H54*$H$10+I54*$I$10+J54*$J$10+K54*$K$10+L54*$L$10+M54*$M$10+N54*$N$10+O54*$O$10+P54*$P$10+Q54*$Q$10+R54*$R$10+S54*$S$10+T54*$T$10+U54*$U$10+V54*$V$10</f>
        <v>290</v>
      </c>
      <c r="X54" s="116"/>
      <c r="Z54" s="53">
        <v>4</v>
      </c>
      <c r="AA54" s="54">
        <v>3</v>
      </c>
      <c r="AB54" s="54">
        <v>3</v>
      </c>
      <c r="AC54" s="54">
        <v>4</v>
      </c>
      <c r="AD54" s="54">
        <v>3</v>
      </c>
      <c r="AE54" s="54">
        <v>4</v>
      </c>
      <c r="AF54" s="54">
        <v>3</v>
      </c>
      <c r="AG54" s="54">
        <v>2</v>
      </c>
      <c r="AH54" s="54">
        <v>3</v>
      </c>
      <c r="AI54" s="54">
        <v>3</v>
      </c>
      <c r="AJ54" s="54">
        <v>3</v>
      </c>
      <c r="AK54" s="54">
        <v>3</v>
      </c>
      <c r="AL54" s="54">
        <v>3</v>
      </c>
      <c r="AM54" s="54">
        <v>4</v>
      </c>
      <c r="AN54" s="54">
        <v>3</v>
      </c>
      <c r="AO54" s="54">
        <v>3</v>
      </c>
      <c r="AP54" s="54">
        <v>2</v>
      </c>
      <c r="AQ54" s="30">
        <f>Z54*$F$10+AA54*$G$10+AB54*$H$10+AC54*$I$10+AD54*$J$10+AE54*$K$10+AF54*$L$10+AG54*$M$10+AH54*$N$10+AI54*$O$10+AJ54*$P$10+AK54*$Q$10+AL54*$R$10+AM54*$S$10+AN54*$T$10+AO54*$U$10+AP54*$V$10</f>
        <v>183</v>
      </c>
      <c r="AR54" s="116"/>
    </row>
    <row r="55" spans="1:44" ht="12.75" customHeight="1" x14ac:dyDescent="0.2">
      <c r="A55" s="113"/>
      <c r="B55" s="135"/>
      <c r="C55" s="136"/>
      <c r="D55" s="124"/>
      <c r="E55" s="137"/>
      <c r="F55" s="53">
        <v>4</v>
      </c>
      <c r="G55" s="54">
        <v>5</v>
      </c>
      <c r="H55" s="54">
        <v>6</v>
      </c>
      <c r="I55" s="54">
        <v>7</v>
      </c>
      <c r="J55" s="54">
        <v>3</v>
      </c>
      <c r="K55" s="54">
        <v>6</v>
      </c>
      <c r="L55" s="54">
        <v>5</v>
      </c>
      <c r="M55" s="54">
        <v>4</v>
      </c>
      <c r="N55" s="54">
        <v>5</v>
      </c>
      <c r="O55" s="54">
        <v>7</v>
      </c>
      <c r="P55" s="54">
        <v>6</v>
      </c>
      <c r="Q55" s="54">
        <v>6</v>
      </c>
      <c r="R55" s="54">
        <v>7</v>
      </c>
      <c r="S55" s="54">
        <v>5</v>
      </c>
      <c r="T55" s="54">
        <v>7</v>
      </c>
      <c r="U55" s="54">
        <v>6</v>
      </c>
      <c r="V55" s="54">
        <v>5</v>
      </c>
      <c r="W55" s="30">
        <f>F55*$F$10+G55*$G$10+H55*$H$10+I55*$I$10+J55*$J$10+K55*$K$10+L55*$L$10+M55*$M$10+N55*$N$10+O55*$O$10+P55*$P$10+Q55*$Q$10+R55*$R$10+S55*$S$10+T55*$T$10+U55*$U$10+V55*$V$10</f>
        <v>330</v>
      </c>
      <c r="X55" s="116"/>
      <c r="Z55" s="53">
        <v>4</v>
      </c>
      <c r="AA55" s="54">
        <v>2</v>
      </c>
      <c r="AB55" s="54">
        <v>3</v>
      </c>
      <c r="AC55" s="54">
        <v>4</v>
      </c>
      <c r="AD55" s="54">
        <v>3</v>
      </c>
      <c r="AE55" s="54">
        <v>5</v>
      </c>
      <c r="AF55" s="54">
        <v>3</v>
      </c>
      <c r="AG55" s="54">
        <v>3</v>
      </c>
      <c r="AH55" s="54">
        <v>3</v>
      </c>
      <c r="AI55" s="54">
        <v>4</v>
      </c>
      <c r="AJ55" s="54">
        <v>3</v>
      </c>
      <c r="AK55" s="54">
        <v>4</v>
      </c>
      <c r="AL55" s="54">
        <v>3</v>
      </c>
      <c r="AM55" s="54">
        <v>4</v>
      </c>
      <c r="AN55" s="54">
        <v>4</v>
      </c>
      <c r="AO55" s="54">
        <v>4</v>
      </c>
      <c r="AP55" s="54">
        <v>3</v>
      </c>
      <c r="AQ55" s="30">
        <f>Z55*$F$10+AA55*$G$10+AB55*$H$10+AC55*$I$10+AD55*$J$10+AE55*$K$10+AF55*$L$10+AG55*$M$10+AH55*$N$10+AI55*$O$10+AJ55*$P$10+AK55*$Q$10+AL55*$R$10+AM55*$S$10+AN55*$T$10+AO55*$U$10+AP55*$V$10</f>
        <v>201</v>
      </c>
      <c r="AR55" s="116"/>
    </row>
    <row r="56" spans="1:44" ht="15" customHeight="1" thickBot="1" x14ac:dyDescent="0.3">
      <c r="A56" s="113"/>
      <c r="B56" s="135"/>
      <c r="C56" s="136"/>
      <c r="D56" s="124"/>
      <c r="E56" s="137"/>
      <c r="F56" s="38">
        <f>(F53+F54+F55)/Clasifficación!$F$8</f>
        <v>4</v>
      </c>
      <c r="G56" s="40">
        <f>(G53+G54+G55)/Clasifficación!$F$8</f>
        <v>5.333333333333333</v>
      </c>
      <c r="H56" s="40">
        <f>(H53+H54+H55)/Clasifficación!$F$8</f>
        <v>4.666666666666667</v>
      </c>
      <c r="I56" s="40">
        <f>(I53+I54+I55)/Clasifficación!$F$8</f>
        <v>6.333333333333333</v>
      </c>
      <c r="J56" s="40">
        <f>(J53+J54+J55)/Clasifficación!$F$8</f>
        <v>3</v>
      </c>
      <c r="K56" s="40">
        <f>(K53+K54+K55)/Clasifficación!$F$8</f>
        <v>6</v>
      </c>
      <c r="L56" s="40">
        <f>(L53+L54+L55)/Clasifficación!$F$8</f>
        <v>5</v>
      </c>
      <c r="M56" s="40">
        <f>(M53+M54+M55)/Clasifficación!$F$8</f>
        <v>3.6666666666666665</v>
      </c>
      <c r="N56" s="40">
        <f>(N53+N54+N55)/Clasifficación!$F$8</f>
        <v>5.333333333333333</v>
      </c>
      <c r="O56" s="40">
        <f>(O53+O54+O55)/Clasifficación!$F$8</f>
        <v>7</v>
      </c>
      <c r="P56" s="40">
        <f>(P53+P54+P55)/Clasifficación!$F$8</f>
        <v>5.333333333333333</v>
      </c>
      <c r="Q56" s="40">
        <f>(Q53+Q54+Q55)/Clasifficación!$F$8</f>
        <v>6</v>
      </c>
      <c r="R56" s="40">
        <f>(R53+R54+R55)/Clasifficación!$F$8</f>
        <v>7</v>
      </c>
      <c r="S56" s="40">
        <f>(S53+S54+S55)/Clasifficación!$F$8</f>
        <v>5</v>
      </c>
      <c r="T56" s="40">
        <f>(T53+T54+T55)/Clasifficación!$F$8</f>
        <v>7</v>
      </c>
      <c r="U56" s="40">
        <f>(U53+U54+U55)/Clasifficación!$F$8</f>
        <v>5.666666666666667</v>
      </c>
      <c r="V56" s="40">
        <f>(V53+V54+V55)/Clasifficación!$F$8</f>
        <v>4.333333333333333</v>
      </c>
      <c r="W56" s="47">
        <f>W53+W54+W55</f>
        <v>950</v>
      </c>
      <c r="X56" s="117"/>
      <c r="Z56" s="38">
        <f>(Z53+Z54+Z55)/Clasifficación!$F$8</f>
        <v>4.333333333333333</v>
      </c>
      <c r="AA56" s="40">
        <f>(AA53+AA54+AA55)/Clasifficación!$F$8</f>
        <v>2.6666666666666665</v>
      </c>
      <c r="AB56" s="40">
        <f>(AB53+AB54+AB55)/Clasifficación!$F$8</f>
        <v>3</v>
      </c>
      <c r="AC56" s="40">
        <f>(AC53+AC54+AC55)/Clasifficación!$F$8</f>
        <v>4</v>
      </c>
      <c r="AD56" s="40">
        <f>(AD53+AD54+AD55)/Clasifficación!$F$8</f>
        <v>3</v>
      </c>
      <c r="AE56" s="40">
        <f>(AE53+AE54+AE55)/Clasifficación!$F$8</f>
        <v>4.333333333333333</v>
      </c>
      <c r="AF56" s="40">
        <f>(AF53+AF54+AF55)/Clasifficación!$F$8</f>
        <v>3.3333333333333335</v>
      </c>
      <c r="AG56" s="40">
        <f>(AG53+AG54+AG55)/Clasifficación!$F$8</f>
        <v>2.6666666666666665</v>
      </c>
      <c r="AH56" s="40">
        <f>(AH53+AH54+AH55)/Clasifficación!$F$8</f>
        <v>3</v>
      </c>
      <c r="AI56" s="40">
        <f>(AI53+AI54+AI55)/Clasifficación!$F$8</f>
        <v>3.6666666666666665</v>
      </c>
      <c r="AJ56" s="40">
        <f>(AJ53+AJ54+AJ55)/Clasifficación!$F$8</f>
        <v>3</v>
      </c>
      <c r="AK56" s="40">
        <f>(AK53+AK54+AK55)/Clasifficación!$F$8</f>
        <v>3.3333333333333335</v>
      </c>
      <c r="AL56" s="40">
        <f>(AL53+AL54+AL55)/Clasifficación!$F$8</f>
        <v>3</v>
      </c>
      <c r="AM56" s="40">
        <f>(AM53+AM54+AM55)/Clasifficación!$F$8</f>
        <v>3.6666666666666665</v>
      </c>
      <c r="AN56" s="40">
        <f>(AN53+AN54+AN55)/Clasifficación!$F$8</f>
        <v>3.3333333333333335</v>
      </c>
      <c r="AO56" s="40">
        <f>(AO53+AO54+AO55)/Clasifficación!$F$8</f>
        <v>3.6666666666666665</v>
      </c>
      <c r="AP56" s="40">
        <f>(AP53+AP54+AP55)/Clasifficación!$F$8</f>
        <v>2.6666666666666665</v>
      </c>
      <c r="AQ56" s="47">
        <f>AQ53+AQ54+AQ55</f>
        <v>586</v>
      </c>
      <c r="AR56" s="117"/>
    </row>
    <row r="57" spans="1:44" ht="14.25" customHeight="1" x14ac:dyDescent="0.2">
      <c r="A57" s="113"/>
      <c r="B57" s="135"/>
      <c r="C57" s="136"/>
      <c r="D57" s="124"/>
      <c r="E57" s="137"/>
      <c r="F57" s="11">
        <v>7</v>
      </c>
      <c r="G57" s="12">
        <v>4</v>
      </c>
      <c r="H57" s="12">
        <v>6</v>
      </c>
      <c r="I57" s="12">
        <v>7</v>
      </c>
      <c r="J57" s="12">
        <v>3</v>
      </c>
      <c r="K57" s="12">
        <v>7</v>
      </c>
      <c r="L57" s="12">
        <v>4</v>
      </c>
      <c r="M57" s="12">
        <v>4</v>
      </c>
      <c r="N57" s="12">
        <v>3</v>
      </c>
      <c r="O57" s="12">
        <v>4</v>
      </c>
      <c r="P57" s="12">
        <v>5</v>
      </c>
      <c r="Q57" s="12">
        <v>5</v>
      </c>
      <c r="R57" s="12">
        <v>5</v>
      </c>
      <c r="S57" s="12">
        <v>3</v>
      </c>
      <c r="T57" s="12">
        <v>6</v>
      </c>
      <c r="U57" s="12">
        <v>3</v>
      </c>
      <c r="V57" s="12">
        <v>3</v>
      </c>
      <c r="W57" s="29">
        <f>F57*$F$10+G57*$G$10+H57*$H$10+I57*$I$10+J57*$J$10+K57*$K$10+L57*$L$10+M57*$M$10+N57*$N$10+O57*$O$10+P57*$P$10+Q57*$Q$10+R57*$R$10+S57*$S$10+T57*$T$10+U57*$U$10+V57*$V$10</f>
        <v>273</v>
      </c>
      <c r="X57" s="118">
        <f>W60*1000/(MAX(W$20,W$28,W$36,W$44,W$52,W$60,W$68,W$76,W$84,W$92,W$100))</f>
        <v>560.81573197378009</v>
      </c>
      <c r="Z57" s="11">
        <v>3</v>
      </c>
      <c r="AA57" s="12">
        <v>4</v>
      </c>
      <c r="AB57" s="12">
        <v>3</v>
      </c>
      <c r="AC57" s="12">
        <v>3</v>
      </c>
      <c r="AD57" s="12">
        <v>2</v>
      </c>
      <c r="AE57" s="12">
        <v>4</v>
      </c>
      <c r="AF57" s="12">
        <v>3</v>
      </c>
      <c r="AG57" s="12">
        <v>0</v>
      </c>
      <c r="AH57" s="12">
        <v>2</v>
      </c>
      <c r="AI57" s="12">
        <v>2</v>
      </c>
      <c r="AJ57" s="12">
        <v>2</v>
      </c>
      <c r="AK57" s="12">
        <v>3</v>
      </c>
      <c r="AL57" s="12">
        <v>2</v>
      </c>
      <c r="AM57" s="12">
        <v>3</v>
      </c>
      <c r="AN57" s="12">
        <v>2</v>
      </c>
      <c r="AO57" s="12">
        <v>3</v>
      </c>
      <c r="AP57" s="12">
        <v>2</v>
      </c>
      <c r="AQ57" s="29">
        <f>Z57*$F$10+AA57*$G$10+AB57*$H$10+AC57*$I$10+AD57*$J$10+AE57*$K$10+AF57*$L$10+AG57*$M$10+AH57*$N$10+AI57*$O$10+AJ57*$P$10+AK57*$Q$10+AL57*$R$10+AM57*$S$10+AN57*$T$10+AO57*$U$10+AP57*$V$10</f>
        <v>144</v>
      </c>
      <c r="AR57" s="118">
        <f>AQ60*1000/(MAX(AQ$20,AQ$28,AQ$36,AQ$44,AQ$52,AQ$60,AQ$68,AQ$76,AQ$84,AQ$92,AQ$100:AQ$108))</f>
        <v>536.58536585365857</v>
      </c>
    </row>
    <row r="58" spans="1:44" ht="12.75" customHeight="1" thickBot="1" x14ac:dyDescent="0.25">
      <c r="A58" s="113"/>
      <c r="B58" s="138"/>
      <c r="C58" s="139"/>
      <c r="D58" s="139"/>
      <c r="E58" s="140"/>
      <c r="F58" s="14">
        <v>7</v>
      </c>
      <c r="G58" s="15">
        <v>4</v>
      </c>
      <c r="H58" s="15">
        <v>6</v>
      </c>
      <c r="I58" s="15">
        <v>7</v>
      </c>
      <c r="J58" s="15">
        <v>5</v>
      </c>
      <c r="K58" s="15">
        <v>6</v>
      </c>
      <c r="L58" s="15">
        <v>6</v>
      </c>
      <c r="M58" s="15">
        <v>3</v>
      </c>
      <c r="N58" s="15">
        <v>2</v>
      </c>
      <c r="O58" s="15">
        <v>3</v>
      </c>
      <c r="P58" s="15">
        <v>3</v>
      </c>
      <c r="Q58" s="15">
        <v>5</v>
      </c>
      <c r="R58" s="15">
        <v>4</v>
      </c>
      <c r="S58" s="15">
        <v>5</v>
      </c>
      <c r="T58" s="15">
        <v>6</v>
      </c>
      <c r="U58" s="15">
        <v>3</v>
      </c>
      <c r="V58" s="15">
        <v>2</v>
      </c>
      <c r="W58" s="30">
        <f>F58*$F$10+G58*$G$10+H58*$H$10+I58*$I$10+J58*$J$10+K58*$K$10+L58*$L$10+M58*$M$10+N58*$N$10+O58*$O$10+P58*$P$10+Q58*$Q$10+R58*$R$10+S58*$S$10+T58*$T$10+U58*$U$10+V58*$V$10</f>
        <v>265</v>
      </c>
      <c r="X58" s="119"/>
      <c r="Z58" s="14">
        <v>3</v>
      </c>
      <c r="AA58" s="15">
        <v>4</v>
      </c>
      <c r="AB58" s="15">
        <v>3</v>
      </c>
      <c r="AC58" s="15">
        <v>3</v>
      </c>
      <c r="AD58" s="15">
        <v>2</v>
      </c>
      <c r="AE58" s="15">
        <v>4</v>
      </c>
      <c r="AF58" s="15">
        <v>3</v>
      </c>
      <c r="AG58" s="15">
        <v>2</v>
      </c>
      <c r="AH58" s="15">
        <v>2</v>
      </c>
      <c r="AI58" s="15">
        <v>2</v>
      </c>
      <c r="AJ58" s="15">
        <v>3</v>
      </c>
      <c r="AK58" s="15">
        <v>3</v>
      </c>
      <c r="AL58" s="15">
        <v>3</v>
      </c>
      <c r="AM58" s="15">
        <v>3</v>
      </c>
      <c r="AN58" s="15">
        <v>2</v>
      </c>
      <c r="AO58" s="15">
        <v>3</v>
      </c>
      <c r="AP58" s="15">
        <v>2</v>
      </c>
      <c r="AQ58" s="30">
        <f>Z58*$F$10+AA58*$G$10+AB58*$H$10+AC58*$I$10+AD58*$J$10+AE58*$K$10+AF58*$L$10+AG58*$M$10+AH58*$N$10+AI58*$O$10+AJ58*$P$10+AK58*$Q$10+AL58*$R$10+AM58*$S$10+AN58*$T$10+AO58*$U$10+AP58*$V$10</f>
        <v>162</v>
      </c>
      <c r="AR58" s="119"/>
    </row>
    <row r="59" spans="1:44" ht="12.75" customHeight="1" thickBot="1" x14ac:dyDescent="0.25">
      <c r="A59" s="113"/>
      <c r="B59" s="48" t="s">
        <v>68</v>
      </c>
      <c r="C59" s="48" t="s">
        <v>69</v>
      </c>
      <c r="D59" s="48" t="s">
        <v>68</v>
      </c>
      <c r="E59" s="48" t="s">
        <v>69</v>
      </c>
      <c r="F59" s="14">
        <v>6</v>
      </c>
      <c r="G59" s="15">
        <v>4</v>
      </c>
      <c r="H59" s="15">
        <v>5</v>
      </c>
      <c r="I59" s="15">
        <v>3</v>
      </c>
      <c r="J59" s="15">
        <v>6</v>
      </c>
      <c r="K59" s="15">
        <v>4</v>
      </c>
      <c r="L59" s="15">
        <v>3</v>
      </c>
      <c r="M59" s="15">
        <v>2</v>
      </c>
      <c r="N59" s="15">
        <v>3</v>
      </c>
      <c r="O59" s="15">
        <v>3</v>
      </c>
      <c r="P59" s="15">
        <v>6</v>
      </c>
      <c r="Q59" s="15">
        <v>3</v>
      </c>
      <c r="R59" s="15">
        <v>4</v>
      </c>
      <c r="S59" s="15">
        <v>5</v>
      </c>
      <c r="T59" s="15">
        <v>3</v>
      </c>
      <c r="U59" s="15">
        <v>3</v>
      </c>
      <c r="V59" s="15">
        <v>2</v>
      </c>
      <c r="W59" s="30">
        <f>F59*$F$10+G59*$G$10+H59*$H$10+I59*$I$10+J59*$J$10+K59*$K$10+L59*$L$10+M59*$M$10+N59*$N$10+O59*$O$10+P59*$P$10+Q59*$Q$10+R59*$R$10+S59*$S$10+T59*$T$10+U59*$U$10+V59*$V$10</f>
        <v>232</v>
      </c>
      <c r="X59" s="119"/>
      <c r="Z59" s="14">
        <v>4</v>
      </c>
      <c r="AA59" s="15">
        <v>4</v>
      </c>
      <c r="AB59" s="15">
        <v>4</v>
      </c>
      <c r="AC59" s="15">
        <v>3</v>
      </c>
      <c r="AD59" s="15">
        <v>3</v>
      </c>
      <c r="AE59" s="15">
        <v>5</v>
      </c>
      <c r="AF59" s="15">
        <v>3</v>
      </c>
      <c r="AG59" s="15">
        <v>2</v>
      </c>
      <c r="AH59" s="15">
        <v>3</v>
      </c>
      <c r="AI59" s="15">
        <v>2</v>
      </c>
      <c r="AJ59" s="15">
        <v>4</v>
      </c>
      <c r="AK59" s="15">
        <v>4</v>
      </c>
      <c r="AL59" s="15">
        <v>3</v>
      </c>
      <c r="AM59" s="15">
        <v>3</v>
      </c>
      <c r="AN59" s="15">
        <v>4</v>
      </c>
      <c r="AO59" s="15">
        <v>4</v>
      </c>
      <c r="AP59" s="15">
        <v>3</v>
      </c>
      <c r="AQ59" s="30">
        <f>Z59*$F$10+AA59*$G$10+AB59*$H$10+AC59*$I$10+AD59*$J$10+AE59*$K$10+AF59*$L$10+AG59*$M$10+AH59*$N$10+AI59*$O$10+AJ59*$P$10+AK59*$Q$10+AL59*$R$10+AM59*$S$10+AN59*$T$10+AO59*$U$10+AP59*$V$10</f>
        <v>200</v>
      </c>
      <c r="AR59" s="119"/>
    </row>
    <row r="60" spans="1:44" ht="15" customHeight="1" thickBot="1" x14ac:dyDescent="0.3">
      <c r="A60" s="114"/>
      <c r="B60" s="49">
        <f>X53</f>
        <v>766.12903225806451</v>
      </c>
      <c r="C60" s="61">
        <f>X57</f>
        <v>560.81573197378009</v>
      </c>
      <c r="D60" s="49">
        <f>AR53</f>
        <v>588.35341365461852</v>
      </c>
      <c r="E60" s="61">
        <f>AR57</f>
        <v>536.58536585365857</v>
      </c>
      <c r="F60" s="38">
        <f>(F57+F58+F59)/Clasifficación!$F$8</f>
        <v>6.666666666666667</v>
      </c>
      <c r="G60" s="40">
        <f>(G57+G58+G59)/Clasifficación!$F$8</f>
        <v>4</v>
      </c>
      <c r="H60" s="40">
        <f>(H57+H58+H59)/Clasifficación!$F$8</f>
        <v>5.666666666666667</v>
      </c>
      <c r="I60" s="40">
        <f>(I57+I58+I59)/Clasifficación!$F$8</f>
        <v>5.666666666666667</v>
      </c>
      <c r="J60" s="40">
        <f>(J57+J58+J59)/Clasifficación!$F$8</f>
        <v>4.666666666666667</v>
      </c>
      <c r="K60" s="40">
        <f>(K57+K58+K59)/Clasifficación!$F$8</f>
        <v>5.666666666666667</v>
      </c>
      <c r="L60" s="40">
        <f>(L57+L58+L59)/Clasifficación!$F$8</f>
        <v>4.333333333333333</v>
      </c>
      <c r="M60" s="40">
        <f>(M57+M58+M59)/Clasifficación!$F$8</f>
        <v>3</v>
      </c>
      <c r="N60" s="40">
        <f>(N57+N58+N59)/Clasifficación!$F$8</f>
        <v>2.6666666666666665</v>
      </c>
      <c r="O60" s="40">
        <f>(O57+O58+O59)/Clasifficación!$F$8</f>
        <v>3.3333333333333335</v>
      </c>
      <c r="P60" s="40">
        <f>(P57+P58+P59)/Clasifficación!$F$8</f>
        <v>4.666666666666667</v>
      </c>
      <c r="Q60" s="40">
        <f>(Q57+Q58+Q59)/Clasifficación!$F$8</f>
        <v>4.333333333333333</v>
      </c>
      <c r="R60" s="40">
        <f>(R57+R58+R59)/Clasifficación!$F$8</f>
        <v>4.333333333333333</v>
      </c>
      <c r="S60" s="40">
        <f>(S57+S58+S59)/Clasifficación!$F$8</f>
        <v>4.333333333333333</v>
      </c>
      <c r="T60" s="40">
        <f>(T57+T58+T59)/Clasifficación!$F$8</f>
        <v>5</v>
      </c>
      <c r="U60" s="40">
        <f>(U57+U58+U59)/Clasifficación!$F$8</f>
        <v>3</v>
      </c>
      <c r="V60" s="40">
        <f>(V57+V58+V59)/Clasifficación!$F$8</f>
        <v>2.3333333333333335</v>
      </c>
      <c r="W60" s="47">
        <f>W57+W58+W59</f>
        <v>770</v>
      </c>
      <c r="X60" s="120"/>
      <c r="Z60" s="38">
        <f>(Z57+Z58+Z59)/Clasifficación!$F$8</f>
        <v>3.3333333333333335</v>
      </c>
      <c r="AA60" s="40">
        <f>(AA57+AA58+AA59)/Clasifficación!$F$8</f>
        <v>4</v>
      </c>
      <c r="AB60" s="40">
        <f>(AB57+AB58+AB59)/Clasifficación!$F$8</f>
        <v>3.3333333333333335</v>
      </c>
      <c r="AC60" s="40">
        <f>(AC57+AC58+AC59)/Clasifficación!$F$8</f>
        <v>3</v>
      </c>
      <c r="AD60" s="40">
        <f>(AD57+AD58+AD59)/Clasifficación!$F$8</f>
        <v>2.3333333333333335</v>
      </c>
      <c r="AE60" s="40">
        <f>(AE57+AE58+AE59)/Clasifficación!$F$8</f>
        <v>4.333333333333333</v>
      </c>
      <c r="AF60" s="40">
        <f>(AF57+AF58+AF59)/Clasifficación!$F$8</f>
        <v>3</v>
      </c>
      <c r="AG60" s="40">
        <f>(AG57+AG58+AG59)/Clasifficación!$F$8</f>
        <v>1.3333333333333333</v>
      </c>
      <c r="AH60" s="40">
        <f>(AH57+AH58+AH59)/Clasifficación!$F$8</f>
        <v>2.3333333333333335</v>
      </c>
      <c r="AI60" s="40">
        <f>(AI57+AI58+AI59)/Clasifficación!$F$8</f>
        <v>2</v>
      </c>
      <c r="AJ60" s="40">
        <f>(AJ57+AJ58+AJ59)/Clasifficación!$F$8</f>
        <v>3</v>
      </c>
      <c r="AK60" s="40">
        <f>(AK57+AK58+AK59)/Clasifficación!$F$8</f>
        <v>3.3333333333333335</v>
      </c>
      <c r="AL60" s="40">
        <f>(AL57+AL58+AL59)/Clasifficación!$F$8</f>
        <v>2.6666666666666665</v>
      </c>
      <c r="AM60" s="40">
        <f>(AM57+AM58+AM59)/Clasifficación!$F$8</f>
        <v>3</v>
      </c>
      <c r="AN60" s="40">
        <f>(AN57+AN58+AN59)/Clasifficación!$F$8</f>
        <v>2.6666666666666665</v>
      </c>
      <c r="AO60" s="40">
        <f>(AO57+AO58+AO59)/Clasifficación!$F$8</f>
        <v>3.3333333333333335</v>
      </c>
      <c r="AP60" s="40">
        <f>(AP57+AP58+AP59)/Clasifficación!$F$8</f>
        <v>2.3333333333333335</v>
      </c>
      <c r="AQ60" s="47">
        <f>AQ57+AQ58+AQ59</f>
        <v>506</v>
      </c>
      <c r="AR60" s="120"/>
    </row>
    <row r="61" spans="1:44" ht="14.25" customHeight="1" x14ac:dyDescent="0.2">
      <c r="A61" s="112">
        <f>Clasifficación!A22</f>
        <v>7</v>
      </c>
      <c r="B61" s="132" t="str">
        <f>Clasifficación!B22</f>
        <v>Diego Martin Maestre</v>
      </c>
      <c r="C61" s="133"/>
      <c r="D61" s="133">
        <f>Clasifficación!D22</f>
        <v>0</v>
      </c>
      <c r="E61" s="134"/>
      <c r="F61" s="51">
        <v>4</v>
      </c>
      <c r="G61" s="52">
        <v>8</v>
      </c>
      <c r="H61" s="52">
        <v>6</v>
      </c>
      <c r="I61" s="52">
        <v>7</v>
      </c>
      <c r="J61" s="52">
        <v>1</v>
      </c>
      <c r="K61" s="52">
        <v>7</v>
      </c>
      <c r="L61" s="52">
        <v>7</v>
      </c>
      <c r="M61" s="52">
        <v>5</v>
      </c>
      <c r="N61" s="52">
        <v>6</v>
      </c>
      <c r="O61" s="52">
        <v>6</v>
      </c>
      <c r="P61" s="52">
        <v>5</v>
      </c>
      <c r="Q61" s="52">
        <v>7</v>
      </c>
      <c r="R61" s="52">
        <v>8</v>
      </c>
      <c r="S61" s="52">
        <v>7</v>
      </c>
      <c r="T61" s="52">
        <v>6</v>
      </c>
      <c r="U61" s="52">
        <v>6</v>
      </c>
      <c r="V61" s="52">
        <v>5</v>
      </c>
      <c r="W61" s="29">
        <f>F61*$F$10+G61*$G$10+H61*$H$10+I61*$I$10+J61*$J$10+K61*$K$10+L61*$L$10+M61*$M$10+N61*$N$10+O61*$O$10+P61*$P$10+Q61*$Q$10+R61*$R$10+S61*$S$10+T61*$T$10+U61*$U$10+V61*$V$10</f>
        <v>351</v>
      </c>
      <c r="X61" s="115">
        <f>W64*1000/(MAX(W$16,W$24,W$32,W$40,W$48,W$56,W$64,W$72,W$80,W$88,W152))</f>
        <v>868.54838709677415</v>
      </c>
      <c r="Z61" s="51">
        <v>3</v>
      </c>
      <c r="AA61" s="52">
        <v>5</v>
      </c>
      <c r="AB61" s="52">
        <v>5</v>
      </c>
      <c r="AC61" s="52">
        <v>4</v>
      </c>
      <c r="AD61" s="52">
        <v>4</v>
      </c>
      <c r="AE61" s="52">
        <v>5</v>
      </c>
      <c r="AF61" s="52">
        <v>2</v>
      </c>
      <c r="AG61" s="52">
        <v>4</v>
      </c>
      <c r="AH61" s="52">
        <v>4</v>
      </c>
      <c r="AI61" s="52">
        <v>5</v>
      </c>
      <c r="AJ61" s="52">
        <v>4</v>
      </c>
      <c r="AK61" s="52">
        <v>5</v>
      </c>
      <c r="AL61" s="52">
        <v>4</v>
      </c>
      <c r="AM61" s="52">
        <v>5</v>
      </c>
      <c r="AN61" s="52">
        <v>4</v>
      </c>
      <c r="AO61" s="52">
        <v>5</v>
      </c>
      <c r="AP61" s="52">
        <v>4</v>
      </c>
      <c r="AQ61" s="29">
        <f>Z61*$F$10+AA61*$G$10+AB61*$H$10+AC61*$I$10+AD61*$J$10+AE61*$K$10+AF61*$L$10+AG61*$M$10+AH61*$N$10+AI61*$O$10+AJ61*$P$10+AK61*$Q$10+AL61*$R$10+AM61*$S$10+AN61*$T$10+AO61*$U$10+AP61*$V$10</f>
        <v>246</v>
      </c>
      <c r="AR61" s="115">
        <f>AQ64*1000/(MAX(AQ$16,AQ$24,AQ$32,AQ$40,AQ$48,AQ$56,AQ$64,AQ$72,AQ$80,AQ$88,AQ$96,AQ$104))</f>
        <v>838.35341365461852</v>
      </c>
    </row>
    <row r="62" spans="1:44" ht="12.75" customHeight="1" x14ac:dyDescent="0.2">
      <c r="A62" s="113"/>
      <c r="B62" s="135"/>
      <c r="C62" s="136"/>
      <c r="D62" s="124"/>
      <c r="E62" s="137"/>
      <c r="F62" s="53">
        <v>7</v>
      </c>
      <c r="G62" s="54">
        <v>8</v>
      </c>
      <c r="H62" s="54">
        <v>7</v>
      </c>
      <c r="I62" s="54">
        <v>8</v>
      </c>
      <c r="J62" s="54">
        <v>1</v>
      </c>
      <c r="K62" s="54">
        <v>6</v>
      </c>
      <c r="L62" s="54">
        <v>7</v>
      </c>
      <c r="M62" s="54">
        <v>3</v>
      </c>
      <c r="N62" s="54">
        <v>6</v>
      </c>
      <c r="O62" s="54">
        <v>6</v>
      </c>
      <c r="P62" s="54">
        <v>6</v>
      </c>
      <c r="Q62" s="54">
        <v>7</v>
      </c>
      <c r="R62" s="54">
        <v>7</v>
      </c>
      <c r="S62" s="54">
        <v>6</v>
      </c>
      <c r="T62" s="54">
        <v>8</v>
      </c>
      <c r="U62" s="54">
        <v>7</v>
      </c>
      <c r="V62" s="54">
        <v>6</v>
      </c>
      <c r="W62" s="30">
        <f>F62*$F$10+G62*$G$10+H62*$H$10+I62*$I$10+J62*$J$10+K62*$K$10+L62*$L$10+M62*$M$10+N62*$N$10+O62*$O$10+P62*$P$10+Q62*$Q$10+R62*$R$10+S62*$S$10+T62*$T$10+U62*$U$10+V62*$V$10</f>
        <v>369</v>
      </c>
      <c r="X62" s="116"/>
      <c r="Z62" s="53">
        <v>4</v>
      </c>
      <c r="AA62" s="54">
        <v>5</v>
      </c>
      <c r="AB62" s="54">
        <v>5</v>
      </c>
      <c r="AC62" s="54">
        <v>4</v>
      </c>
      <c r="AD62" s="54">
        <v>5</v>
      </c>
      <c r="AE62" s="54">
        <v>5</v>
      </c>
      <c r="AF62" s="54">
        <v>6</v>
      </c>
      <c r="AG62" s="54">
        <v>5</v>
      </c>
      <c r="AH62" s="54">
        <v>4</v>
      </c>
      <c r="AI62" s="54">
        <v>5</v>
      </c>
      <c r="AJ62" s="54">
        <v>5</v>
      </c>
      <c r="AK62" s="54">
        <v>4</v>
      </c>
      <c r="AL62" s="54">
        <v>5</v>
      </c>
      <c r="AM62" s="54">
        <v>6</v>
      </c>
      <c r="AN62" s="54">
        <v>4</v>
      </c>
      <c r="AO62" s="54">
        <v>5</v>
      </c>
      <c r="AP62" s="54">
        <v>5</v>
      </c>
      <c r="AQ62" s="30">
        <f>Z62*$F$10+AA62*$G$10+AB62*$H$10+AC62*$I$10+AD62*$J$10+AE62*$K$10+AF62*$L$10+AG62*$M$10+AH62*$N$10+AI62*$O$10+AJ62*$P$10+AK62*$Q$10+AL62*$R$10+AM62*$S$10+AN62*$T$10+AO62*$U$10+AP62*$V$10</f>
        <v>293</v>
      </c>
      <c r="AR62" s="116"/>
    </row>
    <row r="63" spans="1:44" ht="12.75" customHeight="1" x14ac:dyDescent="0.2">
      <c r="A63" s="113"/>
      <c r="B63" s="135"/>
      <c r="C63" s="136"/>
      <c r="D63" s="124"/>
      <c r="E63" s="137"/>
      <c r="F63" s="53">
        <v>5</v>
      </c>
      <c r="G63" s="54">
        <v>7</v>
      </c>
      <c r="H63" s="54">
        <v>5</v>
      </c>
      <c r="I63" s="54">
        <v>8</v>
      </c>
      <c r="J63" s="54">
        <v>1</v>
      </c>
      <c r="K63" s="54">
        <v>8</v>
      </c>
      <c r="L63" s="54">
        <v>7</v>
      </c>
      <c r="M63" s="54">
        <v>2</v>
      </c>
      <c r="N63" s="54">
        <v>6</v>
      </c>
      <c r="O63" s="54">
        <v>6</v>
      </c>
      <c r="P63" s="54">
        <v>5</v>
      </c>
      <c r="Q63" s="54">
        <v>6</v>
      </c>
      <c r="R63" s="54">
        <v>8</v>
      </c>
      <c r="S63" s="54">
        <v>8</v>
      </c>
      <c r="T63" s="54">
        <v>8</v>
      </c>
      <c r="U63" s="54">
        <v>7</v>
      </c>
      <c r="V63" s="54">
        <v>6</v>
      </c>
      <c r="W63" s="30">
        <f>F63*$F$10+G63*$G$10+H63*$H$10+I63*$I$10+J63*$J$10+K63*$K$10+L63*$L$10+M63*$M$10+N63*$N$10+O63*$O$10+P63*$P$10+Q63*$Q$10+R63*$R$10+S63*$S$10+T63*$T$10+U63*$U$10+V63*$V$10</f>
        <v>357</v>
      </c>
      <c r="X63" s="116"/>
      <c r="Z63" s="53">
        <v>4</v>
      </c>
      <c r="AA63" s="54">
        <v>4</v>
      </c>
      <c r="AB63" s="54">
        <v>5</v>
      </c>
      <c r="AC63" s="54">
        <v>5</v>
      </c>
      <c r="AD63" s="54">
        <v>4</v>
      </c>
      <c r="AE63" s="54">
        <v>6</v>
      </c>
      <c r="AF63" s="54">
        <v>6</v>
      </c>
      <c r="AG63" s="54">
        <v>5</v>
      </c>
      <c r="AH63" s="54">
        <v>5</v>
      </c>
      <c r="AI63" s="54">
        <v>5</v>
      </c>
      <c r="AJ63" s="54">
        <v>5</v>
      </c>
      <c r="AK63" s="54">
        <v>4</v>
      </c>
      <c r="AL63" s="54">
        <v>5</v>
      </c>
      <c r="AM63" s="54">
        <v>5</v>
      </c>
      <c r="AN63" s="54">
        <v>4</v>
      </c>
      <c r="AO63" s="54">
        <v>5</v>
      </c>
      <c r="AP63" s="54">
        <v>6</v>
      </c>
      <c r="AQ63" s="30">
        <f>Z63*$F$10+AA63*$G$10+AB63*$H$10+AC63*$I$10+AD63*$J$10+AE63*$K$10+AF63*$L$10+AG63*$M$10+AH63*$N$10+AI63*$O$10+AJ63*$P$10+AK63*$Q$10+AL63*$R$10+AM63*$S$10+AN63*$T$10+AO63*$U$10+AP63*$V$10</f>
        <v>296</v>
      </c>
      <c r="AR63" s="116"/>
    </row>
    <row r="64" spans="1:44" ht="15" customHeight="1" thickBot="1" x14ac:dyDescent="0.3">
      <c r="A64" s="113"/>
      <c r="B64" s="135"/>
      <c r="C64" s="136"/>
      <c r="D64" s="124"/>
      <c r="E64" s="137"/>
      <c r="F64" s="38">
        <f>(F61+F62+F63)/Clasifficación!$F$8</f>
        <v>5.333333333333333</v>
      </c>
      <c r="G64" s="40">
        <f>(G61+G62+G63)/Clasifficación!$F$8</f>
        <v>7.666666666666667</v>
      </c>
      <c r="H64" s="40">
        <f>(H61+H62+H63)/Clasifficación!$F$8</f>
        <v>6</v>
      </c>
      <c r="I64" s="40">
        <f>(I61+I62+I63)/Clasifficación!$F$8</f>
        <v>7.666666666666667</v>
      </c>
      <c r="J64" s="40">
        <f>(J61+J62+J63)/Clasifficación!$F$8</f>
        <v>1</v>
      </c>
      <c r="K64" s="40">
        <f>(K61+K62+K63)/Clasifficación!$F$8</f>
        <v>7</v>
      </c>
      <c r="L64" s="40">
        <f>(L61+L62+L63)/Clasifficación!$F$8</f>
        <v>7</v>
      </c>
      <c r="M64" s="40">
        <f>(M61+M62+M63)/Clasifficación!$F$8</f>
        <v>3.3333333333333335</v>
      </c>
      <c r="N64" s="40">
        <f>(N61+N62+N63)/Clasifficación!$F$8</f>
        <v>6</v>
      </c>
      <c r="O64" s="40">
        <f>(O61+O62+O63)/Clasifficación!$F$8</f>
        <v>6</v>
      </c>
      <c r="P64" s="40">
        <f>(P61+P62+P63)/Clasifficación!$F$8</f>
        <v>5.333333333333333</v>
      </c>
      <c r="Q64" s="40">
        <f>(Q61+Q62+Q63)/Clasifficación!$F$8</f>
        <v>6.666666666666667</v>
      </c>
      <c r="R64" s="40">
        <f>(R61+R62+R63)/Clasifficación!$F$8</f>
        <v>7.666666666666667</v>
      </c>
      <c r="S64" s="40">
        <f>(S61+S62+S63)/Clasifficación!$F$8</f>
        <v>7</v>
      </c>
      <c r="T64" s="40">
        <f>(T61+T62+T63)/Clasifficación!$F$8</f>
        <v>7.333333333333333</v>
      </c>
      <c r="U64" s="40">
        <f>(U61+U62+U63)/Clasifficación!$F$8</f>
        <v>6.666666666666667</v>
      </c>
      <c r="V64" s="40">
        <f>(V61+V62+V63)/Clasifficación!$F$8</f>
        <v>5.666666666666667</v>
      </c>
      <c r="W64" s="47">
        <f>W61+W62+W63</f>
        <v>1077</v>
      </c>
      <c r="X64" s="117"/>
      <c r="Z64" s="38">
        <f>(Z61+Z62+Z63)/Clasifficación!$F$8</f>
        <v>3.6666666666666665</v>
      </c>
      <c r="AA64" s="40">
        <f>(AA61+AA62+AA63)/Clasifficación!$F$8</f>
        <v>4.666666666666667</v>
      </c>
      <c r="AB64" s="40">
        <f>(AB61+AB62+AB63)/Clasifficación!$F$8</f>
        <v>5</v>
      </c>
      <c r="AC64" s="40">
        <f>(AC61+AC62+AC63)/Clasifficación!$F$8</f>
        <v>4.333333333333333</v>
      </c>
      <c r="AD64" s="40">
        <f>(AD61+AD62+AD63)/Clasifficación!$F$8</f>
        <v>4.333333333333333</v>
      </c>
      <c r="AE64" s="40">
        <f>(AE61+AE62+AE63)/Clasifficación!$F$8</f>
        <v>5.333333333333333</v>
      </c>
      <c r="AF64" s="40">
        <f>(AF61+AF62+AF63)/Clasifficación!$F$8</f>
        <v>4.666666666666667</v>
      </c>
      <c r="AG64" s="40">
        <f>(AG61+AG62+AG63)/Clasifficación!$F$8</f>
        <v>4.666666666666667</v>
      </c>
      <c r="AH64" s="40">
        <f>(AH61+AH62+AH63)/Clasifficación!$F$8</f>
        <v>4.333333333333333</v>
      </c>
      <c r="AI64" s="40">
        <f>(AI61+AI62+AI63)/Clasifficación!$F$8</f>
        <v>5</v>
      </c>
      <c r="AJ64" s="40">
        <f>(AJ61+AJ62+AJ63)/Clasifficación!$F$8</f>
        <v>4.666666666666667</v>
      </c>
      <c r="AK64" s="40">
        <f>(AK61+AK62+AK63)/Clasifficación!$F$8</f>
        <v>4.333333333333333</v>
      </c>
      <c r="AL64" s="40">
        <f>(AL61+AL62+AL63)/Clasifficación!$F$8</f>
        <v>4.666666666666667</v>
      </c>
      <c r="AM64" s="40">
        <f>(AM61+AM62+AM63)/Clasifficación!$F$8</f>
        <v>5.333333333333333</v>
      </c>
      <c r="AN64" s="40">
        <f>(AN61+AN62+AN63)/Clasifficación!$F$8</f>
        <v>4</v>
      </c>
      <c r="AO64" s="40">
        <f>(AO61+AO62+AO63)/Clasifficación!$F$8</f>
        <v>5</v>
      </c>
      <c r="AP64" s="40">
        <f>(AP61+AP62+AP63)/Clasifficación!$F$8</f>
        <v>5</v>
      </c>
      <c r="AQ64" s="47">
        <f>AQ61+AQ62+AQ63</f>
        <v>835</v>
      </c>
      <c r="AR64" s="117"/>
    </row>
    <row r="65" spans="1:44" ht="14.25" customHeight="1" x14ac:dyDescent="0.2">
      <c r="A65" s="113"/>
      <c r="B65" s="135"/>
      <c r="C65" s="136"/>
      <c r="D65" s="124"/>
      <c r="E65" s="137"/>
      <c r="F65" s="11">
        <v>7</v>
      </c>
      <c r="G65" s="12">
        <v>5</v>
      </c>
      <c r="H65" s="12">
        <v>2</v>
      </c>
      <c r="I65" s="12">
        <v>5</v>
      </c>
      <c r="J65" s="12">
        <v>5</v>
      </c>
      <c r="K65" s="12">
        <v>7</v>
      </c>
      <c r="L65" s="12">
        <v>6</v>
      </c>
      <c r="M65" s="12">
        <v>5</v>
      </c>
      <c r="N65" s="12">
        <v>7</v>
      </c>
      <c r="O65" s="12">
        <v>6</v>
      </c>
      <c r="P65" s="12">
        <v>5</v>
      </c>
      <c r="Q65" s="12">
        <v>7</v>
      </c>
      <c r="R65" s="12">
        <v>7</v>
      </c>
      <c r="S65" s="12">
        <v>6</v>
      </c>
      <c r="T65" s="12">
        <v>5</v>
      </c>
      <c r="U65" s="12">
        <v>6</v>
      </c>
      <c r="V65" s="12">
        <v>6</v>
      </c>
      <c r="W65" s="29">
        <f>F65*$F$10+G65*$G$10+H65*$H$10+I65*$I$10+J65*$J$10+K65*$K$10+L65*$L$10+M65*$M$10+N65*$N$10+O65*$O$10+P65*$P$10+Q65*$Q$10+R65*$R$10+S65*$S$10+T65*$T$10+U65*$U$10+V65*$V$10</f>
        <v>336</v>
      </c>
      <c r="X65" s="118">
        <f>W68*1000/(MAX(W$20,W$28,W$36,W$44,W$52,W$60,W$68,W$76,W$84,W$92,W$100))</f>
        <v>756.00873998543341</v>
      </c>
      <c r="Z65" s="11">
        <v>3</v>
      </c>
      <c r="AA65" s="12">
        <v>4</v>
      </c>
      <c r="AB65" s="12">
        <v>3</v>
      </c>
      <c r="AC65" s="12">
        <v>4</v>
      </c>
      <c r="AD65" s="12">
        <v>2</v>
      </c>
      <c r="AE65" s="12">
        <v>4</v>
      </c>
      <c r="AF65" s="12">
        <v>3</v>
      </c>
      <c r="AG65" s="12">
        <v>3</v>
      </c>
      <c r="AH65" s="12">
        <v>4</v>
      </c>
      <c r="AI65" s="12">
        <v>3</v>
      </c>
      <c r="AJ65" s="12">
        <v>4</v>
      </c>
      <c r="AK65" s="12">
        <v>4</v>
      </c>
      <c r="AL65" s="12">
        <v>4</v>
      </c>
      <c r="AM65" s="12">
        <v>5</v>
      </c>
      <c r="AN65" s="12">
        <v>5</v>
      </c>
      <c r="AO65" s="12">
        <v>3</v>
      </c>
      <c r="AP65" s="12">
        <v>5</v>
      </c>
      <c r="AQ65" s="29">
        <f>Z65*$F$10+AA65*$G$10+AB65*$H$10+AC65*$I$10+AD65*$J$10+AE65*$K$10+AF65*$L$10+AG65*$M$10+AH65*$N$10+AI65*$O$10+AJ65*$P$10+AK65*$Q$10+AL65*$R$10+AM65*$S$10+AN65*$T$10+AO65*$U$10+AP65*$V$10</f>
        <v>221</v>
      </c>
      <c r="AR65" s="118">
        <f>AQ68*1000/(MAX(AQ$20,AQ$28,AQ$36,AQ$44,AQ$52,AQ$60,AQ$68,AQ$76,AQ$84,AQ$92,AQ$100:AQ$108))</f>
        <v>664.899257688229</v>
      </c>
    </row>
    <row r="66" spans="1:44" ht="12.75" customHeight="1" thickBot="1" x14ac:dyDescent="0.25">
      <c r="A66" s="113"/>
      <c r="B66" s="138"/>
      <c r="C66" s="139"/>
      <c r="D66" s="139"/>
      <c r="E66" s="140"/>
      <c r="F66" s="14">
        <v>7</v>
      </c>
      <c r="G66" s="15">
        <v>6</v>
      </c>
      <c r="H66" s="15">
        <v>4</v>
      </c>
      <c r="I66" s="15">
        <v>5</v>
      </c>
      <c r="J66" s="15">
        <v>4</v>
      </c>
      <c r="K66" s="15">
        <v>8</v>
      </c>
      <c r="L66" s="15">
        <v>5</v>
      </c>
      <c r="M66" s="15">
        <v>5</v>
      </c>
      <c r="N66" s="15">
        <v>7</v>
      </c>
      <c r="O66" s="15">
        <v>6</v>
      </c>
      <c r="P66" s="15">
        <v>4</v>
      </c>
      <c r="Q66" s="15">
        <v>7</v>
      </c>
      <c r="R66" s="15">
        <v>8</v>
      </c>
      <c r="S66" s="15">
        <v>7</v>
      </c>
      <c r="T66" s="15">
        <v>7</v>
      </c>
      <c r="U66" s="15">
        <v>6</v>
      </c>
      <c r="V66" s="15">
        <v>6</v>
      </c>
      <c r="W66" s="30">
        <f>F66*$F$10+G66*$G$10+H66*$H$10+I66*$I$10+J66*$J$10+K66*$K$10+L66*$L$10+M66*$M$10+N66*$N$10+O66*$O$10+P66*$P$10+Q66*$Q$10+R66*$R$10+S66*$S$10+T66*$T$10+U66*$U$10+V66*$V$10</f>
        <v>351</v>
      </c>
      <c r="X66" s="119"/>
      <c r="Z66" s="14">
        <v>2</v>
      </c>
      <c r="AA66" s="15">
        <v>3</v>
      </c>
      <c r="AB66" s="15">
        <v>3</v>
      </c>
      <c r="AC66" s="15">
        <v>4</v>
      </c>
      <c r="AD66" s="15">
        <v>2</v>
      </c>
      <c r="AE66" s="15">
        <v>3</v>
      </c>
      <c r="AF66" s="15">
        <v>3</v>
      </c>
      <c r="AG66" s="15">
        <v>3</v>
      </c>
      <c r="AH66" s="15">
        <v>2</v>
      </c>
      <c r="AI66" s="15">
        <v>3</v>
      </c>
      <c r="AJ66" s="15">
        <v>4</v>
      </c>
      <c r="AK66" s="15">
        <v>4</v>
      </c>
      <c r="AL66" s="15">
        <v>3</v>
      </c>
      <c r="AM66" s="15">
        <v>4</v>
      </c>
      <c r="AN66" s="15">
        <v>5</v>
      </c>
      <c r="AO66" s="15">
        <v>4</v>
      </c>
      <c r="AP66" s="15">
        <v>4</v>
      </c>
      <c r="AQ66" s="30">
        <f>Z66*$F$10+AA66*$G$10+AB66*$H$10+AC66*$I$10+AD66*$J$10+AE66*$K$10+AF66*$L$10+AG66*$M$10+AH66*$N$10+AI66*$O$10+AJ66*$P$10+AK66*$Q$10+AL66*$R$10+AM66*$S$10+AN66*$T$10+AO66*$U$10+AP66*$V$10</f>
        <v>196</v>
      </c>
      <c r="AR66" s="119"/>
    </row>
    <row r="67" spans="1:44" ht="12.75" customHeight="1" thickBot="1" x14ac:dyDescent="0.25">
      <c r="A67" s="113"/>
      <c r="B67" s="48" t="s">
        <v>68</v>
      </c>
      <c r="C67" s="48" t="s">
        <v>69</v>
      </c>
      <c r="D67" s="48" t="s">
        <v>68</v>
      </c>
      <c r="E67" s="48" t="s">
        <v>69</v>
      </c>
      <c r="F67" s="14">
        <v>7</v>
      </c>
      <c r="G67" s="15">
        <v>6</v>
      </c>
      <c r="H67" s="15">
        <v>4</v>
      </c>
      <c r="I67" s="15">
        <v>5</v>
      </c>
      <c r="J67" s="15">
        <v>4</v>
      </c>
      <c r="K67" s="15">
        <v>8</v>
      </c>
      <c r="L67" s="15">
        <v>5</v>
      </c>
      <c r="M67" s="15">
        <v>5</v>
      </c>
      <c r="N67" s="15">
        <v>7</v>
      </c>
      <c r="O67" s="15">
        <v>6</v>
      </c>
      <c r="P67" s="15">
        <v>4</v>
      </c>
      <c r="Q67" s="15">
        <v>7</v>
      </c>
      <c r="R67" s="15">
        <v>8</v>
      </c>
      <c r="S67" s="15">
        <v>7</v>
      </c>
      <c r="T67" s="15">
        <v>7</v>
      </c>
      <c r="U67" s="15">
        <v>6</v>
      </c>
      <c r="V67" s="15">
        <v>6</v>
      </c>
      <c r="W67" s="30">
        <f>F67*$F$10+G67*$G$10+H67*$H$10+I67*$I$10+J67*$J$10+K67*$K$10+L67*$L$10+M67*$M$10+N67*$N$10+O67*$O$10+P67*$P$10+Q67*$Q$10+R67*$R$10+S67*$S$10+T67*$T$10+U67*$U$10+V67*$V$10</f>
        <v>351</v>
      </c>
      <c r="X67" s="119"/>
      <c r="Z67" s="14">
        <v>2</v>
      </c>
      <c r="AA67" s="15">
        <v>3</v>
      </c>
      <c r="AB67" s="15">
        <v>3</v>
      </c>
      <c r="AC67" s="15">
        <v>4</v>
      </c>
      <c r="AD67" s="15">
        <v>3</v>
      </c>
      <c r="AE67" s="15">
        <v>5</v>
      </c>
      <c r="AF67" s="15">
        <v>4</v>
      </c>
      <c r="AG67" s="15">
        <v>3</v>
      </c>
      <c r="AH67" s="15">
        <v>3</v>
      </c>
      <c r="AI67" s="15">
        <v>2</v>
      </c>
      <c r="AJ67" s="15">
        <v>4</v>
      </c>
      <c r="AK67" s="15">
        <v>4</v>
      </c>
      <c r="AL67" s="15">
        <v>3</v>
      </c>
      <c r="AM67" s="15">
        <v>4</v>
      </c>
      <c r="AN67" s="15">
        <v>5</v>
      </c>
      <c r="AO67" s="15">
        <v>4</v>
      </c>
      <c r="AP67" s="15">
        <v>4</v>
      </c>
      <c r="AQ67" s="30">
        <f>Z67*$F$10+AA67*$G$10+AB67*$H$10+AC67*$I$10+AD67*$J$10+AE67*$K$10+AF67*$L$10+AG67*$M$10+AH67*$N$10+AI67*$O$10+AJ67*$P$10+AK67*$Q$10+AL67*$R$10+AM67*$S$10+AN67*$T$10+AO67*$U$10+AP67*$V$10</f>
        <v>210</v>
      </c>
      <c r="AR67" s="119"/>
    </row>
    <row r="68" spans="1:44" ht="15" customHeight="1" thickBot="1" x14ac:dyDescent="0.3">
      <c r="A68" s="114"/>
      <c r="B68" s="49">
        <f>X61</f>
        <v>868.54838709677415</v>
      </c>
      <c r="C68" s="61">
        <f>X65</f>
        <v>756.00873998543341</v>
      </c>
      <c r="D68" s="49">
        <f>AR61</f>
        <v>838.35341365461852</v>
      </c>
      <c r="E68" s="61">
        <f>AR65</f>
        <v>664.899257688229</v>
      </c>
      <c r="F68" s="38">
        <f>(F65+F66+F67)/Clasifficación!$F$8</f>
        <v>7</v>
      </c>
      <c r="G68" s="40">
        <f>(G65+G66+G67)/Clasifficación!$F$8</f>
        <v>5.666666666666667</v>
      </c>
      <c r="H68" s="40">
        <f>(H65+H66+H67)/Clasifficación!$F$8</f>
        <v>3.3333333333333335</v>
      </c>
      <c r="I68" s="40">
        <f>(I65+I66+I67)/Clasifficación!$F$8</f>
        <v>5</v>
      </c>
      <c r="J68" s="40">
        <f>(J65+J66+J67)/Clasifficación!$F$8</f>
        <v>4.333333333333333</v>
      </c>
      <c r="K68" s="40">
        <f>(K65+K66+K67)/Clasifficación!$F$8</f>
        <v>7.666666666666667</v>
      </c>
      <c r="L68" s="40">
        <f>(L65+L66+L67)/Clasifficación!$F$8</f>
        <v>5.333333333333333</v>
      </c>
      <c r="M68" s="40">
        <f>(M65+M66+M67)/Clasifficación!$F$8</f>
        <v>5</v>
      </c>
      <c r="N68" s="40">
        <f>(N65+N66+N67)/Clasifficación!$F$8</f>
        <v>7</v>
      </c>
      <c r="O68" s="40">
        <f>(O65+O66+O67)/Clasifficación!$F$8</f>
        <v>6</v>
      </c>
      <c r="P68" s="40">
        <f>(P65+P66+P67)/Clasifficación!$F$8</f>
        <v>4.333333333333333</v>
      </c>
      <c r="Q68" s="40">
        <f>(Q65+Q66+Q67)/Clasifficación!$F$8</f>
        <v>7</v>
      </c>
      <c r="R68" s="40">
        <f>(R65+R66+R67)/Clasifficación!$F$8</f>
        <v>7.666666666666667</v>
      </c>
      <c r="S68" s="40">
        <f>(S65+S66+S67)/Clasifficación!$F$8</f>
        <v>6.666666666666667</v>
      </c>
      <c r="T68" s="40">
        <f>(T65+T66+T67)/Clasifficación!$F$8</f>
        <v>6.333333333333333</v>
      </c>
      <c r="U68" s="40">
        <f>(U65+U66+U67)/Clasifficación!$F$8</f>
        <v>6</v>
      </c>
      <c r="V68" s="40">
        <f>(V65+V66+V67)/Clasifficación!$F$8</f>
        <v>6</v>
      </c>
      <c r="W68" s="47">
        <f>W65+W66+W67</f>
        <v>1038</v>
      </c>
      <c r="X68" s="120"/>
      <c r="Z68" s="38">
        <f>(Z65+Z66+Z67)/Clasifficación!$F$8</f>
        <v>2.3333333333333335</v>
      </c>
      <c r="AA68" s="40">
        <f>(AA65+AA66+AA67)/Clasifficación!$F$8</f>
        <v>3.3333333333333335</v>
      </c>
      <c r="AB68" s="40">
        <f>(AB65+AB66+AB67)/Clasifficación!$F$8</f>
        <v>3</v>
      </c>
      <c r="AC68" s="40">
        <f>(AC65+AC66+AC67)/Clasifficación!$F$8</f>
        <v>4</v>
      </c>
      <c r="AD68" s="40">
        <f>(AD65+AD66+AD67)/Clasifficación!$F$8</f>
        <v>2.3333333333333335</v>
      </c>
      <c r="AE68" s="40">
        <f>(AE65+AE66+AE67)/Clasifficación!$F$8</f>
        <v>4</v>
      </c>
      <c r="AF68" s="40">
        <f>(AF65+AF66+AF67)/Clasifficación!$F$8</f>
        <v>3.3333333333333335</v>
      </c>
      <c r="AG68" s="40">
        <f>(AG65+AG66+AG67)/Clasifficación!$F$8</f>
        <v>3</v>
      </c>
      <c r="AH68" s="40">
        <f>(AH65+AH66+AH67)/Clasifficación!$F$8</f>
        <v>3</v>
      </c>
      <c r="AI68" s="40">
        <f>(AI65+AI66+AI67)/Clasifficación!$F$8</f>
        <v>2.6666666666666665</v>
      </c>
      <c r="AJ68" s="40">
        <f>(AJ65+AJ66+AJ67)/Clasifficación!$F$8</f>
        <v>4</v>
      </c>
      <c r="AK68" s="40">
        <f>(AK65+AK66+AK67)/Clasifficación!$F$8</f>
        <v>4</v>
      </c>
      <c r="AL68" s="40">
        <f>(AL65+AL66+AL67)/Clasifficación!$F$8</f>
        <v>3.3333333333333335</v>
      </c>
      <c r="AM68" s="40">
        <f>(AM65+AM66+AM67)/Clasifficación!$F$8</f>
        <v>4.333333333333333</v>
      </c>
      <c r="AN68" s="40">
        <f>(AN65+AN66+AN67)/Clasifficación!$F$8</f>
        <v>5</v>
      </c>
      <c r="AO68" s="40">
        <f>(AO65+AO66+AO67)/Clasifficación!$F$8</f>
        <v>3.6666666666666665</v>
      </c>
      <c r="AP68" s="40">
        <f>(AP65+AP66+AP67)/Clasifficación!$F$8</f>
        <v>4.333333333333333</v>
      </c>
      <c r="AQ68" s="47">
        <f>AQ65+AQ66+AQ67</f>
        <v>627</v>
      </c>
      <c r="AR68" s="120"/>
    </row>
    <row r="69" spans="1:44" ht="14.25" customHeight="1" x14ac:dyDescent="0.2">
      <c r="A69" s="112">
        <f>Clasifficación!A23</f>
        <v>8</v>
      </c>
      <c r="B69" s="132" t="str">
        <f>Clasifficación!B23</f>
        <v>Javier Beraza</v>
      </c>
      <c r="C69" s="133"/>
      <c r="D69" s="133">
        <f>Clasifficación!D23</f>
        <v>0</v>
      </c>
      <c r="E69" s="134"/>
      <c r="F69" s="51">
        <v>5</v>
      </c>
      <c r="G69" s="52">
        <v>8</v>
      </c>
      <c r="H69" s="52">
        <v>7</v>
      </c>
      <c r="I69" s="52">
        <v>8</v>
      </c>
      <c r="J69" s="52">
        <v>6</v>
      </c>
      <c r="K69" s="52">
        <v>8</v>
      </c>
      <c r="L69" s="52">
        <v>8</v>
      </c>
      <c r="M69" s="52">
        <v>8</v>
      </c>
      <c r="N69" s="52">
        <v>7</v>
      </c>
      <c r="O69" s="52">
        <v>5</v>
      </c>
      <c r="P69" s="52">
        <v>6</v>
      </c>
      <c r="Q69" s="52">
        <v>8</v>
      </c>
      <c r="R69" s="52">
        <v>6</v>
      </c>
      <c r="S69" s="52">
        <v>8</v>
      </c>
      <c r="T69" s="52">
        <v>8</v>
      </c>
      <c r="U69" s="52">
        <v>6</v>
      </c>
      <c r="V69" s="52">
        <v>7</v>
      </c>
      <c r="W69" s="29">
        <f>F69*$F$10+G69*$G$10+H69*$H$10+I69*$I$10+J69*$J$10+K69*$K$10+L69*$L$10+M69*$M$10+N69*$N$10+O69*$O$10+P69*$P$10+Q69*$Q$10+R69*$R$10+S69*$S$10+T69*$T$10+U69*$U$10+V69*$V$10</f>
        <v>416</v>
      </c>
      <c r="X69" s="115">
        <f>W72*1000/(MAX(W$16,W$24,W$32,W$40,W$48,W$56,W$64,W$72,W$80,W$88,W160))</f>
        <v>1000</v>
      </c>
      <c r="Z69" s="51">
        <v>6</v>
      </c>
      <c r="AA69" s="52">
        <v>5</v>
      </c>
      <c r="AB69" s="52">
        <v>6</v>
      </c>
      <c r="AC69" s="52">
        <v>6</v>
      </c>
      <c r="AD69" s="52">
        <v>6</v>
      </c>
      <c r="AE69" s="52">
        <v>7</v>
      </c>
      <c r="AF69" s="52">
        <v>5</v>
      </c>
      <c r="AG69" s="52">
        <v>6</v>
      </c>
      <c r="AH69" s="52">
        <v>4</v>
      </c>
      <c r="AI69" s="52">
        <v>5</v>
      </c>
      <c r="AJ69" s="52">
        <v>6</v>
      </c>
      <c r="AK69" s="52">
        <v>6</v>
      </c>
      <c r="AL69" s="52">
        <v>6</v>
      </c>
      <c r="AM69" s="52">
        <v>6</v>
      </c>
      <c r="AN69" s="52">
        <v>6</v>
      </c>
      <c r="AO69" s="52">
        <v>6</v>
      </c>
      <c r="AP69" s="52">
        <v>6</v>
      </c>
      <c r="AQ69" s="29">
        <f>Z69*$F$10+AA69*$G$10+AB69*$H$10+AC69*$I$10+AD69*$J$10+AE69*$K$10+AF69*$L$10+AG69*$M$10+AH69*$N$10+AI69*$O$10+AJ69*$P$10+AK69*$Q$10+AL69*$R$10+AM69*$S$10+AN69*$T$10+AO69*$U$10+AP69*$V$10</f>
        <v>343</v>
      </c>
      <c r="AR69" s="115">
        <f>AQ72*1000/(MAX(AQ$16,AQ$24,AQ$32,AQ$40,AQ$48,AQ$56,AQ$64,AQ$72,AQ$80,AQ$88,AQ$96,AQ$104))</f>
        <v>963.85542168674704</v>
      </c>
    </row>
    <row r="70" spans="1:44" ht="12.75" customHeight="1" x14ac:dyDescent="0.2">
      <c r="A70" s="113"/>
      <c r="B70" s="135"/>
      <c r="C70" s="136"/>
      <c r="D70" s="124"/>
      <c r="E70" s="137"/>
      <c r="F70" s="53">
        <v>5</v>
      </c>
      <c r="G70" s="54">
        <v>7</v>
      </c>
      <c r="H70" s="54">
        <v>6</v>
      </c>
      <c r="I70" s="54">
        <v>8</v>
      </c>
      <c r="J70" s="54">
        <v>6</v>
      </c>
      <c r="K70" s="54">
        <v>8</v>
      </c>
      <c r="L70" s="54">
        <v>7</v>
      </c>
      <c r="M70" s="54">
        <v>7</v>
      </c>
      <c r="N70" s="54">
        <v>6</v>
      </c>
      <c r="O70" s="54">
        <v>7</v>
      </c>
      <c r="P70" s="54">
        <v>7</v>
      </c>
      <c r="Q70" s="54">
        <v>8</v>
      </c>
      <c r="R70" s="54">
        <v>7</v>
      </c>
      <c r="S70" s="54">
        <v>8</v>
      </c>
      <c r="T70" s="54">
        <v>8</v>
      </c>
      <c r="U70" s="54">
        <v>6</v>
      </c>
      <c r="V70" s="54">
        <v>7</v>
      </c>
      <c r="W70" s="30">
        <f>F70*$F$10+G70*$G$10+H70*$H$10+I70*$I$10+J70*$J$10+K70*$K$10+L70*$L$10+M70*$M$10+N70*$N$10+O70*$O$10+P70*$P$10+Q70*$Q$10+R70*$R$10+S70*$S$10+T70*$T$10+U70*$U$10+V70*$V$10</f>
        <v>412</v>
      </c>
      <c r="X70" s="116"/>
      <c r="Z70" s="53">
        <v>6</v>
      </c>
      <c r="AA70" s="54">
        <v>4</v>
      </c>
      <c r="AB70" s="54">
        <v>6</v>
      </c>
      <c r="AC70" s="54">
        <v>5</v>
      </c>
      <c r="AD70" s="54">
        <v>4</v>
      </c>
      <c r="AE70" s="54">
        <v>5</v>
      </c>
      <c r="AF70" s="54">
        <v>6</v>
      </c>
      <c r="AG70" s="54">
        <v>5</v>
      </c>
      <c r="AH70" s="54">
        <v>4</v>
      </c>
      <c r="AI70" s="54">
        <v>6</v>
      </c>
      <c r="AJ70" s="54">
        <v>5</v>
      </c>
      <c r="AK70" s="54">
        <v>6</v>
      </c>
      <c r="AL70" s="54">
        <v>7</v>
      </c>
      <c r="AM70" s="54">
        <v>6</v>
      </c>
      <c r="AN70" s="54">
        <v>5</v>
      </c>
      <c r="AO70" s="54">
        <v>4</v>
      </c>
      <c r="AP70" s="54">
        <v>5</v>
      </c>
      <c r="AQ70" s="30">
        <f>Z70*$F$10+AA70*$G$10+AB70*$H$10+AC70*$I$10+AD70*$J$10+AE70*$K$10+AF70*$L$10+AG70*$M$10+AH70*$N$10+AI70*$O$10+AJ70*$P$10+AK70*$Q$10+AL70*$R$10+AM70*$S$10+AN70*$T$10+AO70*$U$10+AP70*$V$10</f>
        <v>315</v>
      </c>
      <c r="AR70" s="116"/>
    </row>
    <row r="71" spans="1:44" ht="12.75" customHeight="1" x14ac:dyDescent="0.2">
      <c r="A71" s="113"/>
      <c r="B71" s="135"/>
      <c r="C71" s="136"/>
      <c r="D71" s="124"/>
      <c r="E71" s="137"/>
      <c r="F71" s="53">
        <v>4</v>
      </c>
      <c r="G71" s="54">
        <v>6</v>
      </c>
      <c r="H71" s="54">
        <v>8</v>
      </c>
      <c r="I71" s="54">
        <v>7</v>
      </c>
      <c r="J71" s="54">
        <v>6</v>
      </c>
      <c r="K71" s="54">
        <v>8</v>
      </c>
      <c r="L71" s="54">
        <v>8</v>
      </c>
      <c r="M71" s="54">
        <v>7</v>
      </c>
      <c r="N71" s="54">
        <v>5</v>
      </c>
      <c r="O71" s="54">
        <v>7</v>
      </c>
      <c r="P71" s="54">
        <v>7</v>
      </c>
      <c r="Q71" s="54">
        <v>8</v>
      </c>
      <c r="R71" s="54">
        <v>7</v>
      </c>
      <c r="S71" s="54">
        <v>8</v>
      </c>
      <c r="T71" s="54">
        <v>8</v>
      </c>
      <c r="U71" s="54">
        <v>6</v>
      </c>
      <c r="V71" s="54">
        <v>7</v>
      </c>
      <c r="W71" s="30">
        <f>F71*$F$10+G71*$G$10+H71*$H$10+I71*$I$10+J71*$J$10+K71*$K$10+L71*$L$10+M71*$M$10+N71*$N$10+O71*$O$10+P71*$P$10+Q71*$Q$10+R71*$R$10+S71*$S$10+T71*$T$10+U71*$U$10+V71*$V$10</f>
        <v>412</v>
      </c>
      <c r="X71" s="116"/>
      <c r="Z71" s="53">
        <v>6</v>
      </c>
      <c r="AA71" s="54">
        <v>4</v>
      </c>
      <c r="AB71" s="54">
        <v>6</v>
      </c>
      <c r="AC71" s="54">
        <v>5</v>
      </c>
      <c r="AD71" s="54">
        <v>5</v>
      </c>
      <c r="AE71" s="54">
        <v>6</v>
      </c>
      <c r="AF71" s="54">
        <v>5</v>
      </c>
      <c r="AG71" s="54">
        <v>5</v>
      </c>
      <c r="AH71" s="54">
        <v>4</v>
      </c>
      <c r="AI71" s="54">
        <v>5</v>
      </c>
      <c r="AJ71" s="54">
        <v>5</v>
      </c>
      <c r="AK71" s="54">
        <v>5</v>
      </c>
      <c r="AL71" s="54">
        <v>5</v>
      </c>
      <c r="AM71" s="54">
        <v>5</v>
      </c>
      <c r="AN71" s="54">
        <v>5</v>
      </c>
      <c r="AO71" s="54">
        <v>5</v>
      </c>
      <c r="AP71" s="54">
        <v>5</v>
      </c>
      <c r="AQ71" s="30">
        <f>Z71*$F$10+AA71*$G$10+AB71*$H$10+AC71*$I$10+AD71*$J$10+AE71*$K$10+AF71*$L$10+AG71*$M$10+AH71*$N$10+AI71*$O$10+AJ71*$P$10+AK71*$Q$10+AL71*$R$10+AM71*$S$10+AN71*$T$10+AO71*$U$10+AP71*$V$10</f>
        <v>302</v>
      </c>
      <c r="AR71" s="116"/>
    </row>
    <row r="72" spans="1:44" ht="15" customHeight="1" thickBot="1" x14ac:dyDescent="0.3">
      <c r="A72" s="113"/>
      <c r="B72" s="135"/>
      <c r="C72" s="136"/>
      <c r="D72" s="124"/>
      <c r="E72" s="137"/>
      <c r="F72" s="38">
        <f>(F69+F70+F71)/Clasifficación!$F$8</f>
        <v>4.666666666666667</v>
      </c>
      <c r="G72" s="40">
        <f>(G69+G70+G71)/Clasifficación!$F$8</f>
        <v>7</v>
      </c>
      <c r="H72" s="40">
        <f>(H69+H70+H71)/Clasifficación!$F$8</f>
        <v>7</v>
      </c>
      <c r="I72" s="40">
        <f>(I69+I70+I71)/Clasifficación!$F$8</f>
        <v>7.666666666666667</v>
      </c>
      <c r="J72" s="40">
        <f>(J69+J70+J71)/Clasifficación!$F$8</f>
        <v>6</v>
      </c>
      <c r="K72" s="40">
        <f>(K69+K70+K71)/Clasifficación!$F$8</f>
        <v>8</v>
      </c>
      <c r="L72" s="40">
        <f>(L69+L70+L71)/Clasifficación!$F$8</f>
        <v>7.666666666666667</v>
      </c>
      <c r="M72" s="40">
        <f>(M69+M70+M71)/Clasifficación!$F$8</f>
        <v>7.333333333333333</v>
      </c>
      <c r="N72" s="40">
        <f>(N69+N70+N71)/Clasifficación!$F$8</f>
        <v>6</v>
      </c>
      <c r="O72" s="40">
        <f>(O69+O70+O71)/Clasifficación!$F$8</f>
        <v>6.333333333333333</v>
      </c>
      <c r="P72" s="40">
        <f>(P69+P70+P71)/Clasifficación!$F$8</f>
        <v>6.666666666666667</v>
      </c>
      <c r="Q72" s="40">
        <f>(Q69+Q70+Q71)/Clasifficación!$F$8</f>
        <v>8</v>
      </c>
      <c r="R72" s="40">
        <f>(R69+R70+R71)/Clasifficación!$F$8</f>
        <v>6.666666666666667</v>
      </c>
      <c r="S72" s="40">
        <f>(S69+S70+S71)/Clasifficación!$F$8</f>
        <v>8</v>
      </c>
      <c r="T72" s="40">
        <f>(T69+T70+T71)/Clasifficación!$F$8</f>
        <v>8</v>
      </c>
      <c r="U72" s="40">
        <f>(U69+U70+U71)/Clasifficación!$F$8</f>
        <v>6</v>
      </c>
      <c r="V72" s="40">
        <f>(V69+V70+V71)/Clasifficación!$F$8</f>
        <v>7</v>
      </c>
      <c r="W72" s="47">
        <f>W69+W70+W71</f>
        <v>1240</v>
      </c>
      <c r="X72" s="117"/>
      <c r="Z72" s="38">
        <f>(Z69+Z70+Z71)/Clasifficación!$F$8</f>
        <v>6</v>
      </c>
      <c r="AA72" s="40">
        <f>(AA69+AA70+AA71)/Clasifficación!$F$8</f>
        <v>4.333333333333333</v>
      </c>
      <c r="AB72" s="40">
        <f>(AB69+AB70+AB71)/Clasifficación!$F$8</f>
        <v>6</v>
      </c>
      <c r="AC72" s="40">
        <f>(AC69+AC70+AC71)/Clasifficación!$F$8</f>
        <v>5.333333333333333</v>
      </c>
      <c r="AD72" s="40">
        <f>(AD69+AD70+AD71)/Clasifficación!$F$8</f>
        <v>5</v>
      </c>
      <c r="AE72" s="40">
        <f>(AE69+AE70+AE71)/Clasifficación!$F$8</f>
        <v>6</v>
      </c>
      <c r="AF72" s="40">
        <f>(AF69+AF70+AF71)/Clasifficación!$F$8</f>
        <v>5.333333333333333</v>
      </c>
      <c r="AG72" s="40">
        <f>(AG69+AG70+AG71)/Clasifficación!$F$8</f>
        <v>5.333333333333333</v>
      </c>
      <c r="AH72" s="40">
        <f>(AH69+AH70+AH71)/Clasifficación!$F$8</f>
        <v>4</v>
      </c>
      <c r="AI72" s="40">
        <f>(AI69+AI70+AI71)/Clasifficación!$F$8</f>
        <v>5.333333333333333</v>
      </c>
      <c r="AJ72" s="40">
        <f>(AJ69+AJ70+AJ71)/Clasifficación!$F$8</f>
        <v>5.333333333333333</v>
      </c>
      <c r="AK72" s="40">
        <f>(AK69+AK70+AK71)/Clasifficación!$F$8</f>
        <v>5.666666666666667</v>
      </c>
      <c r="AL72" s="40">
        <f>(AL69+AL70+AL71)/Clasifficación!$F$8</f>
        <v>6</v>
      </c>
      <c r="AM72" s="40">
        <f>(AM69+AM70+AM71)/Clasifficación!$F$8</f>
        <v>5.666666666666667</v>
      </c>
      <c r="AN72" s="40">
        <f>(AN69+AN70+AN71)/Clasifficación!$F$8</f>
        <v>5.333333333333333</v>
      </c>
      <c r="AO72" s="40">
        <f>(AO69+AO70+AO71)/Clasifficación!$F$8</f>
        <v>5</v>
      </c>
      <c r="AP72" s="40">
        <f>(AP69+AP70+AP71)/Clasifficación!$F$8</f>
        <v>5.333333333333333</v>
      </c>
      <c r="AQ72" s="47">
        <f>AQ69+AQ70+AQ71</f>
        <v>960</v>
      </c>
      <c r="AR72" s="117"/>
    </row>
    <row r="73" spans="1:44" ht="14.25" customHeight="1" x14ac:dyDescent="0.2">
      <c r="A73" s="113"/>
      <c r="B73" s="135"/>
      <c r="C73" s="136"/>
      <c r="D73" s="124"/>
      <c r="E73" s="137"/>
      <c r="F73" s="11">
        <v>7</v>
      </c>
      <c r="G73" s="12">
        <v>7</v>
      </c>
      <c r="H73" s="12">
        <v>7</v>
      </c>
      <c r="I73" s="12">
        <v>7</v>
      </c>
      <c r="J73" s="12">
        <v>6</v>
      </c>
      <c r="K73" s="12">
        <v>5</v>
      </c>
      <c r="L73" s="12">
        <v>5</v>
      </c>
      <c r="M73" s="12">
        <v>6</v>
      </c>
      <c r="N73" s="12">
        <v>7</v>
      </c>
      <c r="O73" s="12">
        <v>6</v>
      </c>
      <c r="P73" s="12">
        <v>5</v>
      </c>
      <c r="Q73" s="12">
        <v>7</v>
      </c>
      <c r="R73" s="12">
        <v>7</v>
      </c>
      <c r="S73" s="12">
        <v>6</v>
      </c>
      <c r="T73" s="12">
        <v>7</v>
      </c>
      <c r="U73" s="12">
        <v>7</v>
      </c>
      <c r="V73" s="12">
        <v>4</v>
      </c>
      <c r="W73" s="29">
        <f>F73*$F$10+G73*$G$10+H73*$H$10+I73*$I$10+J73*$J$10+K73*$K$10+L73*$L$10+M73*$M$10+N73*$N$10+O73*$O$10+P73*$P$10+Q73*$Q$10+R73*$R$10+S73*$S$10+T73*$T$10+U73*$U$10+V73*$V$10</f>
        <v>370</v>
      </c>
      <c r="X73" s="118">
        <f>W76*1000/(MAX(W$20,W$28,W$36,W$44,W$52,W$60,W$68,W$76,W$84,W$92,W$100))</f>
        <v>869.62855061908226</v>
      </c>
      <c r="Z73" s="11">
        <v>5</v>
      </c>
      <c r="AA73" s="12">
        <v>6</v>
      </c>
      <c r="AB73" s="12">
        <v>6</v>
      </c>
      <c r="AC73" s="12">
        <v>6</v>
      </c>
      <c r="AD73" s="12">
        <v>4</v>
      </c>
      <c r="AE73" s="12">
        <v>6</v>
      </c>
      <c r="AF73" s="12">
        <v>5</v>
      </c>
      <c r="AG73" s="12">
        <v>6</v>
      </c>
      <c r="AH73" s="12">
        <v>5</v>
      </c>
      <c r="AI73" s="12">
        <v>5</v>
      </c>
      <c r="AJ73" s="12">
        <v>4</v>
      </c>
      <c r="AK73" s="12">
        <v>5</v>
      </c>
      <c r="AL73" s="12">
        <v>5</v>
      </c>
      <c r="AM73" s="12">
        <v>5</v>
      </c>
      <c r="AN73" s="12">
        <v>5</v>
      </c>
      <c r="AO73" s="12">
        <v>5</v>
      </c>
      <c r="AP73" s="12">
        <v>6</v>
      </c>
      <c r="AQ73" s="29">
        <f>Z73*$F$10+AA73*$G$10+AB73*$H$10+AC73*$I$10+AD73*$J$10+AE73*$K$10+AF73*$L$10+AG73*$M$10+AH73*$N$10+AI73*$O$10+AJ73*$P$10+AK73*$Q$10+AL73*$R$10+AM73*$S$10+AN73*$T$10+AO73*$U$10+AP73*$V$10</f>
        <v>311</v>
      </c>
      <c r="AR73" s="118">
        <f>AQ76*1000/(MAX(AQ$20,AQ$28,AQ$36,AQ$44,AQ$52,AQ$60,AQ$68,AQ$76,AQ$84,AQ$92,AQ$100:AQ$108))</f>
        <v>1000</v>
      </c>
    </row>
    <row r="74" spans="1:44" ht="12.75" customHeight="1" thickBot="1" x14ac:dyDescent="0.25">
      <c r="A74" s="113"/>
      <c r="B74" s="138"/>
      <c r="C74" s="139"/>
      <c r="D74" s="139"/>
      <c r="E74" s="140"/>
      <c r="F74" s="14">
        <v>5</v>
      </c>
      <c r="G74" s="15">
        <v>7</v>
      </c>
      <c r="H74" s="15">
        <v>6</v>
      </c>
      <c r="I74" s="15">
        <v>8</v>
      </c>
      <c r="J74" s="15">
        <v>6</v>
      </c>
      <c r="K74" s="15">
        <v>8</v>
      </c>
      <c r="L74" s="15">
        <v>7</v>
      </c>
      <c r="M74" s="15">
        <v>7</v>
      </c>
      <c r="N74" s="15">
        <v>6</v>
      </c>
      <c r="O74" s="15">
        <v>7</v>
      </c>
      <c r="P74" s="15">
        <v>7</v>
      </c>
      <c r="Q74" s="15">
        <v>8</v>
      </c>
      <c r="R74" s="15">
        <v>7</v>
      </c>
      <c r="S74" s="15">
        <v>8</v>
      </c>
      <c r="T74" s="15">
        <v>8</v>
      </c>
      <c r="U74" s="15">
        <v>6</v>
      </c>
      <c r="V74" s="15">
        <v>7</v>
      </c>
      <c r="W74" s="30">
        <f>F74*$F$10+G74*$G$10+H74*$H$10+I74*$I$10+J74*$J$10+K74*$K$10+L74*$L$10+M74*$M$10+N74*$N$10+O74*$O$10+P74*$P$10+Q74*$Q$10+R74*$R$10+S74*$S$10+T74*$T$10+U74*$U$10+V74*$V$10</f>
        <v>412</v>
      </c>
      <c r="X74" s="119"/>
      <c r="Z74" s="14">
        <v>6</v>
      </c>
      <c r="AA74" s="15">
        <v>7</v>
      </c>
      <c r="AB74" s="15">
        <v>6</v>
      </c>
      <c r="AC74" s="15">
        <v>6</v>
      </c>
      <c r="AD74" s="15">
        <v>4</v>
      </c>
      <c r="AE74" s="15">
        <v>6</v>
      </c>
      <c r="AF74" s="15">
        <v>6</v>
      </c>
      <c r="AG74" s="15">
        <v>5</v>
      </c>
      <c r="AH74" s="15">
        <v>5</v>
      </c>
      <c r="AI74" s="15">
        <v>6</v>
      </c>
      <c r="AJ74" s="15">
        <v>6</v>
      </c>
      <c r="AK74" s="15">
        <v>7</v>
      </c>
      <c r="AL74" s="15">
        <v>6</v>
      </c>
      <c r="AM74" s="15">
        <v>4</v>
      </c>
      <c r="AN74" s="15">
        <v>7</v>
      </c>
      <c r="AO74" s="15">
        <v>5</v>
      </c>
      <c r="AP74" s="15">
        <v>6</v>
      </c>
      <c r="AQ74" s="30">
        <f>Z74*$F$10+AA74*$G$10+AB74*$H$10+AC74*$I$10+AD74*$J$10+AE74*$K$10+AF74*$L$10+AG74*$M$10+AH74*$N$10+AI74*$O$10+AJ74*$P$10+AK74*$Q$10+AL74*$R$10+AM74*$S$10+AN74*$T$10+AO74*$U$10+AP74*$V$10</f>
        <v>343</v>
      </c>
      <c r="AR74" s="119"/>
    </row>
    <row r="75" spans="1:44" ht="12.75" customHeight="1" thickBot="1" x14ac:dyDescent="0.25">
      <c r="A75" s="113"/>
      <c r="B75" s="48" t="s">
        <v>68</v>
      </c>
      <c r="C75" s="48" t="s">
        <v>69</v>
      </c>
      <c r="D75" s="48" t="s">
        <v>68</v>
      </c>
      <c r="E75" s="48" t="s">
        <v>69</v>
      </c>
      <c r="F75" s="14">
        <v>8</v>
      </c>
      <c r="G75" s="15">
        <v>8</v>
      </c>
      <c r="H75" s="15">
        <v>7</v>
      </c>
      <c r="I75" s="15">
        <v>7</v>
      </c>
      <c r="J75" s="15">
        <v>6</v>
      </c>
      <c r="K75" s="15">
        <v>6</v>
      </c>
      <c r="L75" s="15">
        <v>7</v>
      </c>
      <c r="M75" s="15">
        <v>6</v>
      </c>
      <c r="N75" s="15">
        <v>7</v>
      </c>
      <c r="O75" s="15">
        <v>6</v>
      </c>
      <c r="P75" s="15">
        <v>6</v>
      </c>
      <c r="Q75" s="15">
        <v>8</v>
      </c>
      <c r="R75" s="15">
        <v>7</v>
      </c>
      <c r="S75" s="15">
        <v>8</v>
      </c>
      <c r="T75" s="15">
        <v>7</v>
      </c>
      <c r="U75" s="15">
        <v>7</v>
      </c>
      <c r="V75" s="15">
        <v>7</v>
      </c>
      <c r="W75" s="30">
        <f>F75*$F$10+G75*$G$10+H75*$H$10+I75*$I$10+J75*$J$10+K75*$K$10+L75*$L$10+M75*$M$10+N75*$N$10+O75*$O$10+P75*$P$10+Q75*$Q$10+R75*$R$10+S75*$S$10+T75*$T$10+U75*$U$10+V75*$V$10</f>
        <v>412</v>
      </c>
      <c r="X75" s="119"/>
      <c r="Z75" s="14">
        <v>4</v>
      </c>
      <c r="AA75" s="15">
        <v>6</v>
      </c>
      <c r="AB75" s="15">
        <v>6</v>
      </c>
      <c r="AC75" s="15">
        <v>5</v>
      </c>
      <c r="AD75" s="15">
        <v>4</v>
      </c>
      <c r="AE75" s="15">
        <v>5</v>
      </c>
      <c r="AF75" s="15">
        <v>5</v>
      </c>
      <c r="AG75" s="15">
        <v>5</v>
      </c>
      <c r="AH75" s="15">
        <v>2</v>
      </c>
      <c r="AI75" s="15">
        <v>5</v>
      </c>
      <c r="AJ75" s="15">
        <v>5</v>
      </c>
      <c r="AK75" s="15">
        <v>5</v>
      </c>
      <c r="AL75" s="15">
        <v>5</v>
      </c>
      <c r="AM75" s="15">
        <v>4</v>
      </c>
      <c r="AN75" s="15">
        <v>6</v>
      </c>
      <c r="AO75" s="15">
        <v>5</v>
      </c>
      <c r="AP75" s="15">
        <v>5</v>
      </c>
      <c r="AQ75" s="30">
        <f>Z75*$F$10+AA75*$G$10+AB75*$H$10+AC75*$I$10+AD75*$J$10+AE75*$K$10+AF75*$L$10+AG75*$M$10+AH75*$N$10+AI75*$O$10+AJ75*$P$10+AK75*$Q$10+AL75*$R$10+AM75*$S$10+AN75*$T$10+AO75*$U$10+AP75*$V$10</f>
        <v>289</v>
      </c>
      <c r="AR75" s="119"/>
    </row>
    <row r="76" spans="1:44" ht="15" customHeight="1" thickBot="1" x14ac:dyDescent="0.3">
      <c r="A76" s="114"/>
      <c r="B76" s="49">
        <f>X69</f>
        <v>1000</v>
      </c>
      <c r="C76" s="61">
        <f>X73</f>
        <v>869.62855061908226</v>
      </c>
      <c r="D76" s="49">
        <f>AR69</f>
        <v>963.85542168674704</v>
      </c>
      <c r="E76" s="61">
        <f>AR73</f>
        <v>1000</v>
      </c>
      <c r="F76" s="38">
        <f>(F73+F74+F75)/Clasifficación!$F$8</f>
        <v>6.666666666666667</v>
      </c>
      <c r="G76" s="40">
        <f>(G73+G74+G75)/Clasifficación!$F$8</f>
        <v>7.333333333333333</v>
      </c>
      <c r="H76" s="40">
        <f>(H73+H74+H75)/Clasifficación!$F$8</f>
        <v>6.666666666666667</v>
      </c>
      <c r="I76" s="40">
        <f>(I73+I74+I75)/Clasifficación!$F$8</f>
        <v>7.333333333333333</v>
      </c>
      <c r="J76" s="40">
        <f>(J73+J74+J75)/Clasifficación!$F$8</f>
        <v>6</v>
      </c>
      <c r="K76" s="40">
        <f>(K73+K74+K75)/Clasifficación!$F$8</f>
        <v>6.333333333333333</v>
      </c>
      <c r="L76" s="40">
        <f>(L73+L74+L75)/Clasifficación!$F$8</f>
        <v>6.333333333333333</v>
      </c>
      <c r="M76" s="40">
        <f>(M73+M74+M75)/Clasifficación!$F$8</f>
        <v>6.333333333333333</v>
      </c>
      <c r="N76" s="40">
        <f>(N73+N74+N75)/Clasifficación!$F$8</f>
        <v>6.666666666666667</v>
      </c>
      <c r="O76" s="40">
        <f>(O73+O74+O75)/Clasifficación!$F$8</f>
        <v>6.333333333333333</v>
      </c>
      <c r="P76" s="40">
        <f>(P73+P74+P75)/Clasifficación!$F$8</f>
        <v>6</v>
      </c>
      <c r="Q76" s="40">
        <f>(Q73+Q74+Q75)/Clasifficación!$F$8</f>
        <v>7.666666666666667</v>
      </c>
      <c r="R76" s="40">
        <f>(R73+R74+R75)/Clasifficación!$F$8</f>
        <v>7</v>
      </c>
      <c r="S76" s="40">
        <f>(S73+S74+S75)/Clasifficación!$F$8</f>
        <v>7.333333333333333</v>
      </c>
      <c r="T76" s="40">
        <f>(T73+T74+T75)/Clasifficación!$F$8</f>
        <v>7.333333333333333</v>
      </c>
      <c r="U76" s="40">
        <f>(U73+U74+U75)/Clasifficación!$F$8</f>
        <v>6.666666666666667</v>
      </c>
      <c r="V76" s="40">
        <f>(V73+V74+V75)/Clasifficación!$F$8</f>
        <v>6</v>
      </c>
      <c r="W76" s="47">
        <f>W73+W74+W75</f>
        <v>1194</v>
      </c>
      <c r="X76" s="120"/>
      <c r="Z76" s="38">
        <f>(Z73+Z74+Z75)/Clasifficación!$F$8</f>
        <v>5</v>
      </c>
      <c r="AA76" s="40">
        <f>(AA73+AA74+AA75)/Clasifficación!$F$8</f>
        <v>6.333333333333333</v>
      </c>
      <c r="AB76" s="40">
        <f>(AB73+AB74+AB75)/Clasifficación!$F$8</f>
        <v>6</v>
      </c>
      <c r="AC76" s="40">
        <f>(AC73+AC74+AC75)/Clasifficación!$F$8</f>
        <v>5.666666666666667</v>
      </c>
      <c r="AD76" s="40">
        <f>(AD73+AD74+AD75)/Clasifficación!$F$8</f>
        <v>4</v>
      </c>
      <c r="AE76" s="40">
        <f>(AE73+AE74+AE75)/Clasifficación!$F$8</f>
        <v>5.666666666666667</v>
      </c>
      <c r="AF76" s="40">
        <f>(AF73+AF74+AF75)/Clasifficación!$F$8</f>
        <v>5.333333333333333</v>
      </c>
      <c r="AG76" s="40">
        <f>(AG73+AG74+AG75)/Clasifficación!$F$8</f>
        <v>5.333333333333333</v>
      </c>
      <c r="AH76" s="40">
        <f>(AH73+AH74+AH75)/Clasifficación!$F$8</f>
        <v>4</v>
      </c>
      <c r="AI76" s="40">
        <f>(AI73+AI74+AI75)/Clasifficación!$F$8</f>
        <v>5.333333333333333</v>
      </c>
      <c r="AJ76" s="40">
        <f>(AJ73+AJ74+AJ75)/Clasifficación!$F$8</f>
        <v>5</v>
      </c>
      <c r="AK76" s="40">
        <f>(AK73+AK74+AK75)/Clasifficación!$F$8</f>
        <v>5.666666666666667</v>
      </c>
      <c r="AL76" s="40">
        <f>(AL73+AL74+AL75)/Clasifficación!$F$8</f>
        <v>5.333333333333333</v>
      </c>
      <c r="AM76" s="40">
        <f>(AM73+AM74+AM75)/Clasifficación!$F$8</f>
        <v>4.333333333333333</v>
      </c>
      <c r="AN76" s="40">
        <f>(AN73+AN74+AN75)/Clasifficación!$F$8</f>
        <v>6</v>
      </c>
      <c r="AO76" s="40">
        <f>(AO73+AO74+AO75)/Clasifficación!$F$8</f>
        <v>5</v>
      </c>
      <c r="AP76" s="40">
        <f>(AP73+AP74+AP75)/Clasifficación!$F$8</f>
        <v>5.666666666666667</v>
      </c>
      <c r="AQ76" s="47">
        <f>AQ73+AQ74+AQ75</f>
        <v>943</v>
      </c>
      <c r="AR76" s="120"/>
    </row>
    <row r="77" spans="1:44" ht="14.25" customHeight="1" x14ac:dyDescent="0.2">
      <c r="A77" s="112">
        <f>Clasifficación!A24</f>
        <v>9</v>
      </c>
      <c r="B77" s="132" t="str">
        <f>Clasifficación!B24</f>
        <v>Antonio Díaz Perez</v>
      </c>
      <c r="C77" s="133"/>
      <c r="D77" s="133">
        <f>Clasifficación!D24</f>
        <v>1482</v>
      </c>
      <c r="E77" s="134"/>
      <c r="F77" s="51">
        <v>3</v>
      </c>
      <c r="G77" s="52">
        <v>7</v>
      </c>
      <c r="H77" s="52">
        <v>3</v>
      </c>
      <c r="I77" s="52">
        <v>6</v>
      </c>
      <c r="J77" s="52">
        <v>3</v>
      </c>
      <c r="K77" s="52">
        <v>6</v>
      </c>
      <c r="L77" s="52">
        <v>5</v>
      </c>
      <c r="M77" s="52">
        <v>2</v>
      </c>
      <c r="N77" s="52">
        <v>6</v>
      </c>
      <c r="O77" s="52">
        <v>5</v>
      </c>
      <c r="P77" s="52">
        <v>4</v>
      </c>
      <c r="Q77" s="52">
        <v>7</v>
      </c>
      <c r="R77" s="52">
        <v>4</v>
      </c>
      <c r="S77" s="52">
        <v>5</v>
      </c>
      <c r="T77" s="52">
        <v>7</v>
      </c>
      <c r="U77" s="52">
        <v>5</v>
      </c>
      <c r="V77" s="52">
        <v>2</v>
      </c>
      <c r="W77" s="29">
        <f>F77*$F$10+G77*$G$10+H77*$H$10+I77*$I$10+J77*$J$10+K77*$K$10+L77*$L$10+M77*$M$10+N77*$N$10+O77*$O$10+P77*$P$10+Q77*$Q$10+R77*$R$10+S77*$S$10+T77*$T$10+U77*$U$10+V77*$V$10</f>
        <v>269</v>
      </c>
      <c r="X77" s="115">
        <f>W80*1000/(MAX(W$16,W$24,W$32,W$40,W$48,W$56,W$64,W$72,W$80,W$88,W168))</f>
        <v>658.06451612903231</v>
      </c>
      <c r="Z77" s="51">
        <v>0</v>
      </c>
      <c r="AA77" s="52">
        <v>0</v>
      </c>
      <c r="AB77" s="52">
        <v>0</v>
      </c>
      <c r="AC77" s="52">
        <v>0</v>
      </c>
      <c r="AD77" s="52">
        <v>0</v>
      </c>
      <c r="AE77" s="52">
        <v>0</v>
      </c>
      <c r="AF77" s="52">
        <v>0</v>
      </c>
      <c r="AG77" s="52">
        <v>0</v>
      </c>
      <c r="AH77" s="52">
        <v>0</v>
      </c>
      <c r="AI77" s="52">
        <v>0</v>
      </c>
      <c r="AJ77" s="52">
        <v>0</v>
      </c>
      <c r="AK77" s="52">
        <v>0</v>
      </c>
      <c r="AL77" s="52">
        <v>0</v>
      </c>
      <c r="AM77" s="52">
        <v>0</v>
      </c>
      <c r="AN77" s="52">
        <v>0</v>
      </c>
      <c r="AO77" s="52">
        <v>0</v>
      </c>
      <c r="AP77" s="52">
        <v>0</v>
      </c>
      <c r="AQ77" s="29">
        <f>Z77*$F$10+AA77*$G$10+AB77*$H$10+AC77*$I$10+AD77*$J$10+AE77*$K$10+AF77*$L$10+AG77*$M$10+AH77*$N$10+AI77*$O$10+AJ77*$P$10+AK77*$Q$10+AL77*$R$10+AM77*$S$10+AN77*$T$10+AO77*$U$10+AP77*$V$10</f>
        <v>0</v>
      </c>
      <c r="AR77" s="115">
        <f>AQ80*1000/(MAX(AQ$16,AQ$24,AQ$32,AQ$40,AQ$48,AQ$56,AQ$64,AQ$72,AQ$80,AQ$88,AQ$96,AQ$104))</f>
        <v>0</v>
      </c>
    </row>
    <row r="78" spans="1:44" ht="12.75" customHeight="1" x14ac:dyDescent="0.2">
      <c r="A78" s="113"/>
      <c r="B78" s="135"/>
      <c r="C78" s="136"/>
      <c r="D78" s="124"/>
      <c r="E78" s="137"/>
      <c r="F78" s="53">
        <v>3</v>
      </c>
      <c r="G78" s="54">
        <v>6</v>
      </c>
      <c r="H78" s="54">
        <v>4</v>
      </c>
      <c r="I78" s="54">
        <v>6</v>
      </c>
      <c r="J78" s="54">
        <v>3</v>
      </c>
      <c r="K78" s="54">
        <v>6</v>
      </c>
      <c r="L78" s="54">
        <v>6</v>
      </c>
      <c r="M78" s="54">
        <v>2</v>
      </c>
      <c r="N78" s="54">
        <v>5</v>
      </c>
      <c r="O78" s="54">
        <v>6</v>
      </c>
      <c r="P78" s="54">
        <v>3</v>
      </c>
      <c r="Q78" s="54">
        <v>8</v>
      </c>
      <c r="R78" s="54">
        <v>5</v>
      </c>
      <c r="S78" s="54">
        <v>4</v>
      </c>
      <c r="T78" s="54">
        <v>5</v>
      </c>
      <c r="U78" s="54">
        <v>6</v>
      </c>
      <c r="V78" s="54">
        <v>3</v>
      </c>
      <c r="W78" s="30">
        <f>F78*$F$10+G78*$G$10+H78*$H$10+I78*$I$10+J78*$J$10+K78*$K$10+L78*$L$10+M78*$M$10+N78*$N$10+O78*$O$10+P78*$P$10+Q78*$Q$10+R78*$R$10+S78*$S$10+T78*$T$10+U78*$U$10+V78*$V$10</f>
        <v>271</v>
      </c>
      <c r="X78" s="116"/>
      <c r="Z78" s="53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30">
        <f>Z78*$F$10+AA78*$G$10+AB78*$H$10+AC78*$I$10+AD78*$J$10+AE78*$K$10+AF78*$L$10+AG78*$M$10+AH78*$N$10+AI78*$O$10+AJ78*$P$10+AK78*$Q$10+AL78*$R$10+AM78*$S$10+AN78*$T$10+AO78*$U$10+AP78*$V$10</f>
        <v>0</v>
      </c>
      <c r="AR78" s="116"/>
    </row>
    <row r="79" spans="1:44" ht="12.75" customHeight="1" x14ac:dyDescent="0.2">
      <c r="A79" s="113"/>
      <c r="B79" s="135"/>
      <c r="C79" s="136"/>
      <c r="D79" s="124"/>
      <c r="E79" s="137"/>
      <c r="F79" s="53">
        <v>3</v>
      </c>
      <c r="G79" s="54">
        <v>5</v>
      </c>
      <c r="H79" s="54">
        <v>4</v>
      </c>
      <c r="I79" s="54">
        <v>6</v>
      </c>
      <c r="J79" s="54">
        <v>3</v>
      </c>
      <c r="K79" s="54">
        <v>5</v>
      </c>
      <c r="L79" s="54">
        <v>6</v>
      </c>
      <c r="M79" s="54">
        <v>3</v>
      </c>
      <c r="N79" s="54">
        <v>4</v>
      </c>
      <c r="O79" s="54">
        <v>6</v>
      </c>
      <c r="P79" s="54">
        <v>4</v>
      </c>
      <c r="Q79" s="54">
        <v>6</v>
      </c>
      <c r="R79" s="54">
        <v>4</v>
      </c>
      <c r="S79" s="54">
        <v>4</v>
      </c>
      <c r="T79" s="54">
        <v>6</v>
      </c>
      <c r="U79" s="54">
        <v>6</v>
      </c>
      <c r="V79" s="54">
        <v>5</v>
      </c>
      <c r="W79" s="30">
        <f>F79*$F$10+G79*$G$10+H79*$H$10+I79*$I$10+J79*$J$10+K79*$K$10+L79*$L$10+M79*$M$10+N79*$N$10+O79*$O$10+P79*$P$10+Q79*$Q$10+R79*$R$10+S79*$S$10+T79*$T$10+U79*$U$10+V79*$V$10</f>
        <v>276</v>
      </c>
      <c r="X79" s="116"/>
      <c r="Z79" s="53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30">
        <f>Z79*$F$10+AA79*$G$10+AB79*$H$10+AC79*$I$10+AD79*$J$10+AE79*$K$10+AF79*$L$10+AG79*$M$10+AH79*$N$10+AI79*$O$10+AJ79*$P$10+AK79*$Q$10+AL79*$R$10+AM79*$S$10+AN79*$T$10+AO79*$U$10+AP79*$V$10</f>
        <v>0</v>
      </c>
      <c r="AR79" s="116"/>
    </row>
    <row r="80" spans="1:44" ht="15" customHeight="1" thickBot="1" x14ac:dyDescent="0.3">
      <c r="A80" s="113"/>
      <c r="B80" s="135"/>
      <c r="C80" s="136"/>
      <c r="D80" s="124"/>
      <c r="E80" s="137"/>
      <c r="F80" s="38">
        <f>(F77+F78+F79)/Clasifficación!$F$8</f>
        <v>3</v>
      </c>
      <c r="G80" s="40">
        <f>(G77+G78+G79)/Clasifficación!$F$8</f>
        <v>6</v>
      </c>
      <c r="H80" s="40">
        <f>(H77+H78+H79)/Clasifficación!$F$8</f>
        <v>3.6666666666666665</v>
      </c>
      <c r="I80" s="40">
        <f>(I77+I78+I79)/Clasifficación!$F$8</f>
        <v>6</v>
      </c>
      <c r="J80" s="40">
        <f>(J77+J78+J79)/Clasifficación!$F$8</f>
        <v>3</v>
      </c>
      <c r="K80" s="40">
        <f>(K77+K78+K79)/Clasifficación!$F$8</f>
        <v>5.666666666666667</v>
      </c>
      <c r="L80" s="40">
        <f>(L77+L78+L79)/Clasifficación!$F$8</f>
        <v>5.666666666666667</v>
      </c>
      <c r="M80" s="40">
        <f>(M77+M78+M79)/Clasifficación!$F$8</f>
        <v>2.3333333333333335</v>
      </c>
      <c r="N80" s="40">
        <f>(N77+N78+N79)/Clasifficación!$F$8</f>
        <v>5</v>
      </c>
      <c r="O80" s="40">
        <f>(O77+O78+O79)/Clasifficación!$F$8</f>
        <v>5.666666666666667</v>
      </c>
      <c r="P80" s="40">
        <f>(P77+P78+P79)/Clasifficación!$F$8</f>
        <v>3.6666666666666665</v>
      </c>
      <c r="Q80" s="40">
        <f>(Q77+Q78+Q79)/Clasifficación!$F$8</f>
        <v>7</v>
      </c>
      <c r="R80" s="40">
        <f>(R77+R78+R79)/Clasifficación!$F$8</f>
        <v>4.333333333333333</v>
      </c>
      <c r="S80" s="40">
        <f>(S77+S78+S79)/Clasifficación!$F$8</f>
        <v>4.333333333333333</v>
      </c>
      <c r="T80" s="40">
        <f>(T77+T78+T79)/Clasifficación!$F$8</f>
        <v>6</v>
      </c>
      <c r="U80" s="40">
        <f>(U77+U78+U79)/Clasifficación!$F$8</f>
        <v>5.666666666666667</v>
      </c>
      <c r="V80" s="40">
        <f>(V77+V78+V79)/Clasifficación!$F$8</f>
        <v>3.3333333333333335</v>
      </c>
      <c r="W80" s="47">
        <f>W77+W78+W79</f>
        <v>816</v>
      </c>
      <c r="X80" s="117"/>
      <c r="Z80" s="38">
        <f>(Z77+Z78+Z79)/Clasifficación!$F$8</f>
        <v>0</v>
      </c>
      <c r="AA80" s="40">
        <f>(AA77+AA78+AA79)/Clasifficación!$F$8</f>
        <v>0</v>
      </c>
      <c r="AB80" s="40">
        <f>(AB77+AB78+AB79)/Clasifficación!$F$8</f>
        <v>0</v>
      </c>
      <c r="AC80" s="40">
        <f>(AC77+AC78+AC79)/Clasifficación!$F$8</f>
        <v>0</v>
      </c>
      <c r="AD80" s="40">
        <f>(AD77+AD78+AD79)/Clasifficación!$F$8</f>
        <v>0</v>
      </c>
      <c r="AE80" s="40">
        <f>(AE77+AE78+AE79)/Clasifficación!$F$8</f>
        <v>0</v>
      </c>
      <c r="AF80" s="40">
        <f>(AF77+AF78+AF79)/Clasifficación!$F$8</f>
        <v>0</v>
      </c>
      <c r="AG80" s="40">
        <f>(AG77+AG78+AG79)/Clasifficación!$F$8</f>
        <v>0</v>
      </c>
      <c r="AH80" s="40">
        <f>(AH77+AH78+AH79)/Clasifficación!$F$8</f>
        <v>0</v>
      </c>
      <c r="AI80" s="40">
        <f>(AI77+AI78+AI79)/Clasifficación!$F$8</f>
        <v>0</v>
      </c>
      <c r="AJ80" s="40">
        <f>(AJ77+AJ78+AJ79)/Clasifficación!$F$8</f>
        <v>0</v>
      </c>
      <c r="AK80" s="40">
        <f>(AK77+AK78+AK79)/Clasifficación!$F$8</f>
        <v>0</v>
      </c>
      <c r="AL80" s="40">
        <f>(AL77+AL78+AL79)/Clasifficación!$F$8</f>
        <v>0</v>
      </c>
      <c r="AM80" s="40">
        <f>(AM77+AM78+AM79)/Clasifficación!$F$8</f>
        <v>0</v>
      </c>
      <c r="AN80" s="40">
        <f>(AN77+AN78+AN79)/Clasifficación!$F$8</f>
        <v>0</v>
      </c>
      <c r="AO80" s="40">
        <f>(AO77+AO78+AO79)/Clasifficación!$F$8</f>
        <v>0</v>
      </c>
      <c r="AP80" s="40">
        <f>(AP77+AP78+AP79)/Clasifficación!$F$8</f>
        <v>0</v>
      </c>
      <c r="AQ80" s="47">
        <f>AQ77+AQ78+AQ79</f>
        <v>0</v>
      </c>
      <c r="AR80" s="117"/>
    </row>
    <row r="81" spans="1:44" ht="14.25" customHeight="1" x14ac:dyDescent="0.2">
      <c r="A81" s="113"/>
      <c r="B81" s="135"/>
      <c r="C81" s="136"/>
      <c r="D81" s="124"/>
      <c r="E81" s="137"/>
      <c r="F81" s="11">
        <v>3</v>
      </c>
      <c r="G81" s="12">
        <v>6</v>
      </c>
      <c r="H81" s="12">
        <v>4</v>
      </c>
      <c r="I81" s="12">
        <v>6</v>
      </c>
      <c r="J81" s="12">
        <v>3</v>
      </c>
      <c r="K81" s="12">
        <v>6</v>
      </c>
      <c r="L81" s="12">
        <v>6</v>
      </c>
      <c r="M81" s="12">
        <v>2</v>
      </c>
      <c r="N81" s="12">
        <v>5</v>
      </c>
      <c r="O81" s="12">
        <v>6</v>
      </c>
      <c r="P81" s="12">
        <v>3</v>
      </c>
      <c r="Q81" s="12">
        <v>8</v>
      </c>
      <c r="R81" s="12">
        <v>5</v>
      </c>
      <c r="S81" s="12">
        <v>4</v>
      </c>
      <c r="T81" s="12">
        <v>5</v>
      </c>
      <c r="U81" s="12">
        <v>6</v>
      </c>
      <c r="V81" s="12">
        <v>3</v>
      </c>
      <c r="W81" s="29">
        <f>F81*$F$10+G81*$G$10+H81*$H$10+I81*$I$10+J81*$J$10+K81*$K$10+L81*$L$10+M81*$M$10+N81*$N$10+O81*$O$10+P81*$P$10+Q81*$Q$10+R81*$R$10+S81*$S$10+T81*$T$10+U81*$U$10+V81*$V$10</f>
        <v>271</v>
      </c>
      <c r="X81" s="118">
        <f>W84*1000/(MAX(W$20,W$28,W$36,W$44,W$52,W$60,W$68,W$76,W$84,W$92,W$100))</f>
        <v>552.07574654042241</v>
      </c>
      <c r="Z81" s="11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29">
        <f>Z81*$F$10+AA81*$G$10+AB81*$H$10+AC81*$I$10+AD81*$J$10+AE81*$K$10+AF81*$L$10+AG81*$M$10+AH81*$N$10+AI81*$O$10+AJ81*$P$10+AK81*$Q$10+AL81*$R$10+AM81*$S$10+AN81*$T$10+AO81*$U$10+AP81*$V$10</f>
        <v>0</v>
      </c>
      <c r="AR81" s="118">
        <f>AQ84*1000/(MAX(AQ$20,AQ$28,AQ$36,AQ$44,AQ$52,AQ$60,AQ$68,AQ$76,AQ$84,AQ$92,AQ$100:AQ$108))</f>
        <v>0</v>
      </c>
    </row>
    <row r="82" spans="1:44" ht="12.75" customHeight="1" thickBot="1" x14ac:dyDescent="0.25">
      <c r="A82" s="113"/>
      <c r="B82" s="138"/>
      <c r="C82" s="139"/>
      <c r="D82" s="139"/>
      <c r="E82" s="140"/>
      <c r="F82" s="14">
        <v>4</v>
      </c>
      <c r="G82" s="15">
        <v>4</v>
      </c>
      <c r="H82" s="15">
        <v>4</v>
      </c>
      <c r="I82" s="15">
        <v>4</v>
      </c>
      <c r="J82" s="15">
        <v>4</v>
      </c>
      <c r="K82" s="15">
        <v>5</v>
      </c>
      <c r="L82" s="15">
        <v>6</v>
      </c>
      <c r="M82" s="15">
        <v>0</v>
      </c>
      <c r="N82" s="15">
        <v>5</v>
      </c>
      <c r="O82" s="15">
        <v>4</v>
      </c>
      <c r="P82" s="15">
        <v>4</v>
      </c>
      <c r="Q82" s="15">
        <v>6</v>
      </c>
      <c r="R82" s="15">
        <v>5</v>
      </c>
      <c r="S82" s="15">
        <v>5</v>
      </c>
      <c r="T82" s="15">
        <v>4</v>
      </c>
      <c r="U82" s="15">
        <v>3</v>
      </c>
      <c r="V82" s="15">
        <v>3</v>
      </c>
      <c r="W82" s="30">
        <f>F82*$F$10+G82*$G$10+H82*$H$10+I82*$I$10+J82*$J$10+K82*$K$10+L82*$L$10+M82*$M$10+N82*$N$10+O82*$O$10+P82*$P$10+Q82*$Q$10+R82*$R$10+S82*$S$10+T82*$T$10+U82*$U$10+V82*$V$10</f>
        <v>243</v>
      </c>
      <c r="X82" s="119"/>
      <c r="Z82" s="14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30">
        <f>Z82*$F$10+AA82*$G$10+AB82*$H$10+AC82*$I$10+AD82*$J$10+AE82*$K$10+AF82*$L$10+AG82*$M$10+AH82*$N$10+AI82*$O$10+AJ82*$P$10+AK82*$Q$10+AL82*$R$10+AM82*$S$10+AN82*$T$10+AO82*$U$10+AP82*$V$10</f>
        <v>0</v>
      </c>
      <c r="AR82" s="119"/>
    </row>
    <row r="83" spans="1:44" ht="12.75" customHeight="1" thickBot="1" x14ac:dyDescent="0.25">
      <c r="A83" s="113"/>
      <c r="B83" s="48" t="s">
        <v>68</v>
      </c>
      <c r="C83" s="48" t="s">
        <v>69</v>
      </c>
      <c r="D83" s="48" t="s">
        <v>68</v>
      </c>
      <c r="E83" s="48" t="s">
        <v>69</v>
      </c>
      <c r="F83" s="14">
        <v>4</v>
      </c>
      <c r="G83" s="15">
        <v>4</v>
      </c>
      <c r="H83" s="15">
        <v>3</v>
      </c>
      <c r="I83" s="15">
        <v>4</v>
      </c>
      <c r="J83" s="15">
        <v>4</v>
      </c>
      <c r="K83" s="15">
        <v>5</v>
      </c>
      <c r="L83" s="15">
        <v>5</v>
      </c>
      <c r="M83" s="15">
        <v>0</v>
      </c>
      <c r="N83" s="15">
        <v>4</v>
      </c>
      <c r="O83" s="15">
        <v>5</v>
      </c>
      <c r="P83" s="15">
        <v>4</v>
      </c>
      <c r="Q83" s="15">
        <v>6</v>
      </c>
      <c r="R83" s="15">
        <v>5</v>
      </c>
      <c r="S83" s="15">
        <v>5</v>
      </c>
      <c r="T83" s="15">
        <v>5</v>
      </c>
      <c r="U83" s="15">
        <v>4</v>
      </c>
      <c r="V83" s="15">
        <v>4</v>
      </c>
      <c r="W83" s="30">
        <f>F83*$F$10+G83*$G$10+H83*$H$10+I83*$I$10+J83*$J$10+K83*$K$10+L83*$L$10+M83*$M$10+N83*$N$10+O83*$O$10+P83*$P$10+Q83*$Q$10+R83*$R$10+S83*$S$10+T83*$T$10+U83*$U$10+V83*$V$10</f>
        <v>244</v>
      </c>
      <c r="X83" s="119"/>
      <c r="Z83" s="14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30">
        <f>Z83*$F$10+AA83*$G$10+AB83*$H$10+AC83*$I$10+AD83*$J$10+AE83*$K$10+AF83*$L$10+AG83*$M$10+AH83*$N$10+AI83*$O$10+AJ83*$P$10+AK83*$Q$10+AL83*$R$10+AM83*$S$10+AN83*$T$10+AO83*$U$10+AP83*$V$10</f>
        <v>0</v>
      </c>
      <c r="AR83" s="119"/>
    </row>
    <row r="84" spans="1:44" ht="15" customHeight="1" thickBot="1" x14ac:dyDescent="0.3">
      <c r="A84" s="114"/>
      <c r="B84" s="49">
        <f>X77</f>
        <v>658.06451612903231</v>
      </c>
      <c r="C84" s="61">
        <f>X81</f>
        <v>552.07574654042241</v>
      </c>
      <c r="D84" s="49">
        <f>AR77</f>
        <v>0</v>
      </c>
      <c r="E84" s="61">
        <f>AR81</f>
        <v>0</v>
      </c>
      <c r="F84" s="38">
        <f>(F81+F82+F83)/Clasifficación!$F$8</f>
        <v>3.6666666666666665</v>
      </c>
      <c r="G84" s="40">
        <f>(G81+G82+G83)/Clasifficación!$F$8</f>
        <v>4.666666666666667</v>
      </c>
      <c r="H84" s="40">
        <f>(H81+H82+H83)/Clasifficación!$F$8</f>
        <v>3.6666666666666665</v>
      </c>
      <c r="I84" s="40">
        <f>(I81+I82+I83)/Clasifficación!$F$8</f>
        <v>4.666666666666667</v>
      </c>
      <c r="J84" s="40">
        <f>(J81+J82+J83)/Clasifficación!$F$8</f>
        <v>3.6666666666666665</v>
      </c>
      <c r="K84" s="40">
        <f>(K81+K82+K83)/Clasifficación!$F$8</f>
        <v>5.333333333333333</v>
      </c>
      <c r="L84" s="40">
        <f>(L81+L82+L83)/Clasifficación!$F$8</f>
        <v>5.666666666666667</v>
      </c>
      <c r="M84" s="40">
        <f>(M81+M82+M83)/Clasifficación!$F$8</f>
        <v>0.66666666666666663</v>
      </c>
      <c r="N84" s="40">
        <f>(N81+N82+N83)/Clasifficación!$F$8</f>
        <v>4.666666666666667</v>
      </c>
      <c r="O84" s="40">
        <f>(O81+O82+O83)/Clasifficación!$F$8</f>
        <v>5</v>
      </c>
      <c r="P84" s="40">
        <f>(P81+P82+P83)/Clasifficación!$F$8</f>
        <v>3.6666666666666665</v>
      </c>
      <c r="Q84" s="40">
        <f>(Q81+Q82+Q83)/Clasifficación!$F$8</f>
        <v>6.666666666666667</v>
      </c>
      <c r="R84" s="40">
        <f>(R81+R82+R83)/Clasifficación!$F$8</f>
        <v>5</v>
      </c>
      <c r="S84" s="40">
        <f>(S81+S82+S83)/Clasifficación!$F$8</f>
        <v>4.666666666666667</v>
      </c>
      <c r="T84" s="40">
        <f>(T81+T82+T83)/Clasifficación!$F$8</f>
        <v>4.666666666666667</v>
      </c>
      <c r="U84" s="40">
        <f>(U81+U82+U83)/Clasifficación!$F$8</f>
        <v>4.333333333333333</v>
      </c>
      <c r="V84" s="40">
        <f>(V81+V82+V83)/Clasifficación!$F$8</f>
        <v>3.3333333333333335</v>
      </c>
      <c r="W84" s="47">
        <f>W81+W82+W83</f>
        <v>758</v>
      </c>
      <c r="X84" s="120"/>
      <c r="Z84" s="38">
        <f>(Z81+Z82+Z83)/Clasifficación!$F$8</f>
        <v>0</v>
      </c>
      <c r="AA84" s="40">
        <f>(AA81+AA82+AA83)/Clasifficación!$F$8</f>
        <v>0</v>
      </c>
      <c r="AB84" s="40">
        <f>(AB81+AB82+AB83)/Clasifficación!$F$8</f>
        <v>0</v>
      </c>
      <c r="AC84" s="40">
        <f>(AC81+AC82+AC83)/Clasifficación!$F$8</f>
        <v>0</v>
      </c>
      <c r="AD84" s="40">
        <f>(AD81+AD82+AD83)/Clasifficación!$F$8</f>
        <v>0</v>
      </c>
      <c r="AE84" s="40">
        <f>(AE81+AE82+AE83)/Clasifficación!$F$8</f>
        <v>0</v>
      </c>
      <c r="AF84" s="40">
        <f>(AF81+AF82+AF83)/Clasifficación!$F$8</f>
        <v>0</v>
      </c>
      <c r="AG84" s="40">
        <f>(AG81+AG82+AG83)/Clasifficación!$F$8</f>
        <v>0</v>
      </c>
      <c r="AH84" s="40">
        <f>(AH81+AH82+AH83)/Clasifficación!$F$8</f>
        <v>0</v>
      </c>
      <c r="AI84" s="40">
        <f>(AI81+AI82+AI83)/Clasifficación!$F$8</f>
        <v>0</v>
      </c>
      <c r="AJ84" s="40">
        <f>(AJ81+AJ82+AJ83)/Clasifficación!$F$8</f>
        <v>0</v>
      </c>
      <c r="AK84" s="40">
        <f>(AK81+AK82+AK83)/Clasifficación!$F$8</f>
        <v>0</v>
      </c>
      <c r="AL84" s="40">
        <f>(AL81+AL82+AL83)/Clasifficación!$F$8</f>
        <v>0</v>
      </c>
      <c r="AM84" s="40">
        <f>(AM81+AM82+AM83)/Clasifficación!$F$8</f>
        <v>0</v>
      </c>
      <c r="AN84" s="40">
        <f>(AN81+AN82+AN83)/Clasifficación!$F$8</f>
        <v>0</v>
      </c>
      <c r="AO84" s="40">
        <f>(AO81+AO82+AO83)/Clasifficación!$F$8</f>
        <v>0</v>
      </c>
      <c r="AP84" s="40">
        <f>(AP81+AP82+AP83)/Clasifficación!$F$8</f>
        <v>0</v>
      </c>
      <c r="AQ84" s="47">
        <f>AQ81+AQ82+AQ83</f>
        <v>0</v>
      </c>
      <c r="AR84" s="120"/>
    </row>
    <row r="85" spans="1:44" ht="14.25" customHeight="1" x14ac:dyDescent="0.2">
      <c r="A85" s="112">
        <f>Clasifficación!A25</f>
        <v>10</v>
      </c>
      <c r="B85" s="132" t="str">
        <f>Clasifficación!B25</f>
        <v>Gonzalo Diez</v>
      </c>
      <c r="C85" s="133"/>
      <c r="D85" s="133">
        <f>Clasifficación!D25</f>
        <v>0</v>
      </c>
      <c r="E85" s="134"/>
      <c r="F85" s="51">
        <v>4</v>
      </c>
      <c r="G85" s="52">
        <v>5</v>
      </c>
      <c r="H85" s="52">
        <v>6</v>
      </c>
      <c r="I85" s="52">
        <v>6</v>
      </c>
      <c r="J85" s="52">
        <v>4</v>
      </c>
      <c r="K85" s="52">
        <v>4</v>
      </c>
      <c r="L85" s="52">
        <v>5</v>
      </c>
      <c r="M85" s="52">
        <v>3</v>
      </c>
      <c r="N85" s="52">
        <v>3</v>
      </c>
      <c r="O85" s="52">
        <v>5</v>
      </c>
      <c r="P85" s="52">
        <v>6</v>
      </c>
      <c r="Q85" s="52">
        <v>6</v>
      </c>
      <c r="R85" s="52">
        <v>3</v>
      </c>
      <c r="S85" s="52">
        <v>5</v>
      </c>
      <c r="T85" s="52">
        <v>4</v>
      </c>
      <c r="U85" s="52">
        <v>4</v>
      </c>
      <c r="V85" s="52">
        <v>5</v>
      </c>
      <c r="W85" s="29">
        <f>F85*$F$10+G85*$G$10+H85*$H$10+I85*$I$10+J85*$J$10+K85*$K$10+L85*$L$10+M85*$M$10+N85*$N$10+O85*$O$10+P85*$P$10+Q85*$Q$10+R85*$R$10+S85*$S$10+T85*$T$10+U85*$U$10+V85*$V$10</f>
        <v>271</v>
      </c>
      <c r="X85" s="115">
        <f>W88*1000/(MAX(W$16,W$24,W$32,W$40,W$48,W$56,W$64,W$72,W$80,W$88,W176))</f>
        <v>683.87096774193549</v>
      </c>
      <c r="Z85" s="51">
        <v>4</v>
      </c>
      <c r="AA85" s="52">
        <v>3</v>
      </c>
      <c r="AB85" s="52">
        <v>5</v>
      </c>
      <c r="AC85" s="52">
        <v>5</v>
      </c>
      <c r="AD85" s="52">
        <v>3</v>
      </c>
      <c r="AE85" s="52">
        <v>4</v>
      </c>
      <c r="AF85" s="52">
        <v>4</v>
      </c>
      <c r="AG85" s="52">
        <v>4</v>
      </c>
      <c r="AH85" s="52">
        <v>0</v>
      </c>
      <c r="AI85" s="52">
        <v>4</v>
      </c>
      <c r="AJ85" s="52">
        <v>3</v>
      </c>
      <c r="AK85" s="52">
        <v>4</v>
      </c>
      <c r="AL85" s="52">
        <v>4</v>
      </c>
      <c r="AM85" s="52">
        <v>3</v>
      </c>
      <c r="AN85" s="52">
        <v>3</v>
      </c>
      <c r="AO85" s="52">
        <v>4</v>
      </c>
      <c r="AP85" s="52">
        <v>4</v>
      </c>
      <c r="AQ85" s="29">
        <f>Z85*$F$10+AA85*$G$10+AB85*$H$10+AC85*$I$10+AD85*$J$10+AE85*$K$10+AF85*$L$10+AG85*$M$10+AH85*$N$10+AI85*$O$10+AJ85*$P$10+AK85*$Q$10+AL85*$R$10+AM85*$S$10+AN85*$T$10+AO85*$U$10+AP85*$V$10</f>
        <v>212</v>
      </c>
      <c r="AR85" s="115">
        <f>AQ88*1000/(MAX(AQ$16,AQ$24,AQ$32,AQ$40,AQ$48,AQ$56,AQ$64,AQ$72,AQ$80,AQ$88,AQ$96,AQ$104))</f>
        <v>616.46586345381525</v>
      </c>
    </row>
    <row r="86" spans="1:44" ht="12.75" customHeight="1" x14ac:dyDescent="0.2">
      <c r="A86" s="113"/>
      <c r="B86" s="135"/>
      <c r="C86" s="136"/>
      <c r="D86" s="124"/>
      <c r="E86" s="137"/>
      <c r="F86" s="53">
        <v>6</v>
      </c>
      <c r="G86" s="54">
        <v>5</v>
      </c>
      <c r="H86" s="54">
        <v>7</v>
      </c>
      <c r="I86" s="54">
        <v>5</v>
      </c>
      <c r="J86" s="54">
        <v>0</v>
      </c>
      <c r="K86" s="54">
        <v>5</v>
      </c>
      <c r="L86" s="54">
        <v>4</v>
      </c>
      <c r="M86" s="54">
        <v>5</v>
      </c>
      <c r="N86" s="54">
        <v>7</v>
      </c>
      <c r="O86" s="54">
        <v>6</v>
      </c>
      <c r="P86" s="54">
        <v>7</v>
      </c>
      <c r="Q86" s="54">
        <v>8</v>
      </c>
      <c r="R86" s="54">
        <v>3</v>
      </c>
      <c r="S86" s="54">
        <v>4</v>
      </c>
      <c r="T86" s="54">
        <v>7</v>
      </c>
      <c r="U86" s="54">
        <v>5</v>
      </c>
      <c r="V86" s="54">
        <v>3</v>
      </c>
      <c r="W86" s="30">
        <f>F86*$F$10+G86*$G$10+H86*$H$10+I86*$I$10+J86*$J$10+K86*$K$10+L86*$L$10+M86*$M$10+N86*$N$10+O86*$O$10+P86*$P$10+Q86*$Q$10+R86*$R$10+S86*$S$10+T86*$T$10+U86*$U$10+V86*$V$10</f>
        <v>297</v>
      </c>
      <c r="X86" s="116"/>
      <c r="Z86" s="53">
        <v>3</v>
      </c>
      <c r="AA86" s="54">
        <v>4</v>
      </c>
      <c r="AB86" s="54">
        <v>5</v>
      </c>
      <c r="AC86" s="54">
        <v>4</v>
      </c>
      <c r="AD86" s="54">
        <v>3</v>
      </c>
      <c r="AE86" s="54">
        <v>5</v>
      </c>
      <c r="AF86" s="54">
        <v>4</v>
      </c>
      <c r="AG86" s="54">
        <v>4</v>
      </c>
      <c r="AH86" s="54">
        <v>0</v>
      </c>
      <c r="AI86" s="54">
        <v>4</v>
      </c>
      <c r="AJ86" s="54">
        <v>3</v>
      </c>
      <c r="AK86" s="54">
        <v>4</v>
      </c>
      <c r="AL86" s="54">
        <v>5</v>
      </c>
      <c r="AM86" s="54">
        <v>2</v>
      </c>
      <c r="AN86" s="54">
        <v>3</v>
      </c>
      <c r="AO86" s="54">
        <v>4</v>
      </c>
      <c r="AP86" s="54">
        <v>5</v>
      </c>
      <c r="AQ86" s="30">
        <f>Z86*$F$10+AA86*$G$10+AB86*$H$10+AC86*$I$10+AD86*$J$10+AE86*$K$10+AF86*$L$10+AG86*$M$10+AH86*$N$10+AI86*$O$10+AJ86*$P$10+AK86*$Q$10+AL86*$R$10+AM86*$S$10+AN86*$T$10+AO86*$U$10+AP86*$V$10</f>
        <v>217</v>
      </c>
      <c r="AR86" s="116"/>
    </row>
    <row r="87" spans="1:44" ht="12.75" customHeight="1" x14ac:dyDescent="0.2">
      <c r="A87" s="113"/>
      <c r="B87" s="135"/>
      <c r="C87" s="136"/>
      <c r="D87" s="124"/>
      <c r="E87" s="137"/>
      <c r="F87" s="53">
        <v>3</v>
      </c>
      <c r="G87" s="54">
        <v>5</v>
      </c>
      <c r="H87" s="54">
        <v>5</v>
      </c>
      <c r="I87" s="54">
        <v>6</v>
      </c>
      <c r="J87" s="54">
        <v>4</v>
      </c>
      <c r="K87" s="54">
        <v>4</v>
      </c>
      <c r="L87" s="54">
        <v>5</v>
      </c>
      <c r="M87" s="54">
        <v>4</v>
      </c>
      <c r="N87" s="54">
        <v>5</v>
      </c>
      <c r="O87" s="54">
        <v>6</v>
      </c>
      <c r="P87" s="54">
        <v>5</v>
      </c>
      <c r="Q87" s="54">
        <v>7</v>
      </c>
      <c r="R87" s="54">
        <v>4</v>
      </c>
      <c r="S87" s="54">
        <v>5</v>
      </c>
      <c r="T87" s="54">
        <v>4</v>
      </c>
      <c r="U87" s="54">
        <v>4</v>
      </c>
      <c r="V87" s="54">
        <v>5</v>
      </c>
      <c r="W87" s="30">
        <f>F87*$F$10+G87*$G$10+H87*$H$10+I87*$I$10+J87*$J$10+K87*$K$10+L87*$L$10+M87*$M$10+N87*$N$10+O87*$O$10+P87*$P$10+Q87*$Q$10+R87*$R$10+S87*$S$10+T87*$T$10+U87*$U$10+V87*$V$10</f>
        <v>280</v>
      </c>
      <c r="X87" s="116"/>
      <c r="Z87" s="53">
        <v>3</v>
      </c>
      <c r="AA87" s="54">
        <v>3</v>
      </c>
      <c r="AB87" s="54">
        <v>3</v>
      </c>
      <c r="AC87" s="54">
        <v>3</v>
      </c>
      <c r="AD87" s="54">
        <v>2</v>
      </c>
      <c r="AE87" s="54">
        <v>4</v>
      </c>
      <c r="AF87" s="54">
        <v>4</v>
      </c>
      <c r="AG87" s="54">
        <v>4</v>
      </c>
      <c r="AH87" s="54">
        <v>0</v>
      </c>
      <c r="AI87" s="54">
        <v>3</v>
      </c>
      <c r="AJ87" s="54">
        <v>3</v>
      </c>
      <c r="AK87" s="54">
        <v>4</v>
      </c>
      <c r="AL87" s="54">
        <v>2</v>
      </c>
      <c r="AM87" s="54">
        <v>4</v>
      </c>
      <c r="AN87" s="54">
        <v>3</v>
      </c>
      <c r="AO87" s="54">
        <v>4</v>
      </c>
      <c r="AP87" s="54">
        <v>5</v>
      </c>
      <c r="AQ87" s="30">
        <f>Z87*$F$10+AA87*$G$10+AB87*$H$10+AC87*$I$10+AD87*$J$10+AE87*$K$10+AF87*$L$10+AG87*$M$10+AH87*$N$10+AI87*$O$10+AJ87*$P$10+AK87*$Q$10+AL87*$R$10+AM87*$S$10+AN87*$T$10+AO87*$U$10+AP87*$V$10</f>
        <v>185</v>
      </c>
      <c r="AR87" s="116"/>
    </row>
    <row r="88" spans="1:44" ht="15" customHeight="1" thickBot="1" x14ac:dyDescent="0.3">
      <c r="A88" s="113"/>
      <c r="B88" s="135"/>
      <c r="C88" s="136"/>
      <c r="D88" s="124"/>
      <c r="E88" s="137"/>
      <c r="F88" s="38">
        <f>(F85+F86+F87)/Clasifficación!$F$8</f>
        <v>4.333333333333333</v>
      </c>
      <c r="G88" s="40">
        <f>(G85+G86+G87)/Clasifficación!$F$8</f>
        <v>5</v>
      </c>
      <c r="H88" s="40">
        <f>(H85+H86+H87)/Clasifficación!$F$8</f>
        <v>6</v>
      </c>
      <c r="I88" s="40">
        <f>(I85+I86+I87)/Clasifficación!$F$8</f>
        <v>5.666666666666667</v>
      </c>
      <c r="J88" s="40">
        <f>(J85+J86+J87)/Clasifficación!$F$8</f>
        <v>2.6666666666666665</v>
      </c>
      <c r="K88" s="40">
        <f>(K85+K86+K87)/Clasifficación!$F$8</f>
        <v>4.333333333333333</v>
      </c>
      <c r="L88" s="40">
        <f>(L85+L86+L87)/Clasifficación!$F$8</f>
        <v>4.666666666666667</v>
      </c>
      <c r="M88" s="40">
        <f>(M85+M86+M87)/Clasifficación!$F$8</f>
        <v>4</v>
      </c>
      <c r="N88" s="40">
        <f>(N85+N86+N87)/Clasifficación!$F$8</f>
        <v>5</v>
      </c>
      <c r="O88" s="40">
        <f>(O85+O86+O87)/Clasifficación!$F$8</f>
        <v>5.666666666666667</v>
      </c>
      <c r="P88" s="40">
        <f>(P85+P86+P87)/Clasifficación!$F$8</f>
        <v>6</v>
      </c>
      <c r="Q88" s="40">
        <f>(Q85+Q86+Q87)/Clasifficación!$F$8</f>
        <v>7</v>
      </c>
      <c r="R88" s="40">
        <f>(R85+R86+R87)/Clasifficación!$F$8</f>
        <v>3.3333333333333335</v>
      </c>
      <c r="S88" s="40">
        <f>(S85+S86+S87)/Clasifficación!$F$8</f>
        <v>4.666666666666667</v>
      </c>
      <c r="T88" s="40">
        <f>(T85+T86+T87)/Clasifficación!$F$8</f>
        <v>5</v>
      </c>
      <c r="U88" s="40">
        <f>(U85+U86+U87)/Clasifficación!$F$8</f>
        <v>4.333333333333333</v>
      </c>
      <c r="V88" s="40">
        <f>(V85+V86+V87)/Clasifficación!$F$8</f>
        <v>4.333333333333333</v>
      </c>
      <c r="W88" s="47">
        <f>W85+W86+W87</f>
        <v>848</v>
      </c>
      <c r="X88" s="117"/>
      <c r="Z88" s="38">
        <f>(Z85+Z86+Z87)/Clasifficación!$F$8</f>
        <v>3.3333333333333335</v>
      </c>
      <c r="AA88" s="40">
        <f>(AA85+AA86+AA87)/Clasifficación!$F$8</f>
        <v>3.3333333333333335</v>
      </c>
      <c r="AB88" s="40">
        <f>(AB85+AB86+AB87)/Clasifficación!$F$8</f>
        <v>4.333333333333333</v>
      </c>
      <c r="AC88" s="40">
        <f>(AC85+AC86+AC87)/Clasifficación!$F$8</f>
        <v>4</v>
      </c>
      <c r="AD88" s="40">
        <f>(AD85+AD86+AD87)/Clasifficación!$F$8</f>
        <v>2.6666666666666665</v>
      </c>
      <c r="AE88" s="40">
        <f>(AE85+AE86+AE87)/Clasifficación!$F$8</f>
        <v>4.333333333333333</v>
      </c>
      <c r="AF88" s="40">
        <f>(AF85+AF86+AF87)/Clasifficación!$F$8</f>
        <v>4</v>
      </c>
      <c r="AG88" s="40">
        <f>(AG85+AG86+AG87)/Clasifficación!$F$8</f>
        <v>4</v>
      </c>
      <c r="AH88" s="40">
        <f>(AH85+AH86+AH87)/Clasifficación!$F$8</f>
        <v>0</v>
      </c>
      <c r="AI88" s="40">
        <f>(AI85+AI86+AI87)/Clasifficación!$F$8</f>
        <v>3.6666666666666665</v>
      </c>
      <c r="AJ88" s="40">
        <f>(AJ85+AJ86+AJ87)/Clasifficación!$F$8</f>
        <v>3</v>
      </c>
      <c r="AK88" s="40">
        <f>(AK85+AK86+AK87)/Clasifficación!$F$8</f>
        <v>4</v>
      </c>
      <c r="AL88" s="40">
        <f>(AL85+AL86+AL87)/Clasifficación!$F$8</f>
        <v>3.6666666666666665</v>
      </c>
      <c r="AM88" s="40">
        <f>(AM85+AM86+AM87)/Clasifficación!$F$8</f>
        <v>3</v>
      </c>
      <c r="AN88" s="40">
        <f>(AN85+AN86+AN87)/Clasifficación!$F$8</f>
        <v>3</v>
      </c>
      <c r="AO88" s="40">
        <f>(AO85+AO86+AO87)/Clasifficación!$F$8</f>
        <v>4</v>
      </c>
      <c r="AP88" s="40">
        <f>(AP85+AP86+AP87)/Clasifficación!$F$8</f>
        <v>4.666666666666667</v>
      </c>
      <c r="AQ88" s="47">
        <f>AQ85+AQ86+AQ87</f>
        <v>614</v>
      </c>
      <c r="AR88" s="117"/>
    </row>
    <row r="89" spans="1:44" ht="14.25" customHeight="1" x14ac:dyDescent="0.2">
      <c r="A89" s="113"/>
      <c r="B89" s="135"/>
      <c r="C89" s="136"/>
      <c r="D89" s="124"/>
      <c r="E89" s="137"/>
      <c r="F89" s="11">
        <v>4</v>
      </c>
      <c r="G89" s="12">
        <v>5</v>
      </c>
      <c r="H89" s="12">
        <v>8</v>
      </c>
      <c r="I89" s="12">
        <v>6</v>
      </c>
      <c r="J89" s="12">
        <v>3</v>
      </c>
      <c r="K89" s="12">
        <v>7</v>
      </c>
      <c r="L89" s="12">
        <v>5</v>
      </c>
      <c r="M89" s="12">
        <v>5</v>
      </c>
      <c r="N89" s="12">
        <v>6</v>
      </c>
      <c r="O89" s="12">
        <v>3</v>
      </c>
      <c r="P89" s="12">
        <v>3</v>
      </c>
      <c r="Q89" s="12">
        <v>3</v>
      </c>
      <c r="R89" s="12">
        <v>5</v>
      </c>
      <c r="S89" s="12">
        <v>0</v>
      </c>
      <c r="T89" s="12">
        <v>4</v>
      </c>
      <c r="U89" s="12">
        <v>5</v>
      </c>
      <c r="V89" s="12">
        <v>5</v>
      </c>
      <c r="W89" s="29">
        <f>F89*$F$10+G89*$G$10+H89*$H$10+I89*$I$10+J89*$J$10+K89*$K$10+L89*$L$10+M89*$M$10+N89*$N$10+O89*$O$10+P89*$P$10+Q89*$Q$10+R89*$R$10+S89*$S$10+T89*$T$10+U89*$U$10+V89*$V$10</f>
        <v>275</v>
      </c>
      <c r="X89" s="118">
        <f>W92*1000/(MAX(W$20,W$28,W$36,W$44,W$52,W$60,W$68,W$76,W$84,W$92,W$100))</f>
        <v>603.78732702112165</v>
      </c>
      <c r="Z89" s="11">
        <v>4</v>
      </c>
      <c r="AA89" s="12">
        <v>5</v>
      </c>
      <c r="AB89" s="12">
        <v>3</v>
      </c>
      <c r="AC89" s="12">
        <v>5</v>
      </c>
      <c r="AD89" s="12">
        <v>4</v>
      </c>
      <c r="AE89" s="12">
        <v>5</v>
      </c>
      <c r="AF89" s="12">
        <v>5</v>
      </c>
      <c r="AG89" s="12">
        <v>4</v>
      </c>
      <c r="AH89" s="12">
        <v>3</v>
      </c>
      <c r="AI89" s="12">
        <v>4</v>
      </c>
      <c r="AJ89" s="12">
        <v>5</v>
      </c>
      <c r="AK89" s="12">
        <v>5</v>
      </c>
      <c r="AL89" s="12">
        <v>0</v>
      </c>
      <c r="AM89" s="12">
        <v>4</v>
      </c>
      <c r="AN89" s="12">
        <v>2</v>
      </c>
      <c r="AO89" s="12">
        <v>2</v>
      </c>
      <c r="AP89" s="12">
        <v>3</v>
      </c>
      <c r="AQ89" s="29">
        <f>Z89*$F$10+AA89*$G$10+AB89*$H$10+AC89*$I$10+AD89*$J$10+AE89*$K$10+AF89*$L$10+AG89*$M$10+AH89*$N$10+AI89*$O$10+AJ89*$P$10+AK89*$Q$10+AL89*$R$10+AM89*$S$10+AN89*$T$10+AO89*$U$10+AP89*$V$10</f>
        <v>213</v>
      </c>
      <c r="AR89" s="118">
        <f>AQ92*1000/(MAX(AQ$20,AQ$28,AQ$36,AQ$44,AQ$52,AQ$60,AQ$68,AQ$76,AQ$84,AQ$92,AQ$100:AQ$108))</f>
        <v>618.23966065747618</v>
      </c>
    </row>
    <row r="90" spans="1:44" ht="12.75" customHeight="1" thickBot="1" x14ac:dyDescent="0.25">
      <c r="A90" s="113"/>
      <c r="B90" s="138"/>
      <c r="C90" s="139"/>
      <c r="D90" s="139"/>
      <c r="E90" s="140"/>
      <c r="F90" s="14">
        <v>4</v>
      </c>
      <c r="G90" s="15">
        <v>7</v>
      </c>
      <c r="H90" s="15">
        <v>7</v>
      </c>
      <c r="I90" s="15">
        <v>6</v>
      </c>
      <c r="J90" s="15">
        <v>4</v>
      </c>
      <c r="K90" s="15">
        <v>7</v>
      </c>
      <c r="L90" s="15">
        <v>4</v>
      </c>
      <c r="M90" s="15">
        <v>5</v>
      </c>
      <c r="N90" s="15">
        <v>6</v>
      </c>
      <c r="O90" s="15">
        <v>4</v>
      </c>
      <c r="P90" s="15">
        <v>2</v>
      </c>
      <c r="Q90" s="15">
        <v>2</v>
      </c>
      <c r="R90" s="15">
        <v>5</v>
      </c>
      <c r="S90" s="15">
        <v>0</v>
      </c>
      <c r="T90" s="15">
        <v>6</v>
      </c>
      <c r="U90" s="15">
        <v>6</v>
      </c>
      <c r="V90" s="15">
        <v>5</v>
      </c>
      <c r="W90" s="30">
        <f>F90*$F$10+G90*$G$10+H90*$H$10+I90*$I$10+J90*$J$10+K90*$K$10+L90*$L$10+M90*$M$10+N90*$N$10+O90*$O$10+P90*$P$10+Q90*$Q$10+R90*$R$10+S90*$S$10+T90*$T$10+U90*$U$10+V90*$V$10</f>
        <v>284</v>
      </c>
      <c r="X90" s="119"/>
      <c r="Z90" s="14">
        <v>2</v>
      </c>
      <c r="AA90" s="15">
        <v>2</v>
      </c>
      <c r="AB90" s="15">
        <v>3</v>
      </c>
      <c r="AC90" s="15">
        <v>4</v>
      </c>
      <c r="AD90" s="15">
        <v>3</v>
      </c>
      <c r="AE90" s="15">
        <v>4</v>
      </c>
      <c r="AF90" s="15">
        <v>4</v>
      </c>
      <c r="AG90" s="15">
        <v>3</v>
      </c>
      <c r="AH90" s="15">
        <v>3</v>
      </c>
      <c r="AI90" s="15">
        <v>3</v>
      </c>
      <c r="AJ90" s="15">
        <v>3</v>
      </c>
      <c r="AK90" s="15">
        <v>4</v>
      </c>
      <c r="AL90" s="15">
        <v>0</v>
      </c>
      <c r="AM90" s="15">
        <v>4</v>
      </c>
      <c r="AN90" s="15">
        <v>2</v>
      </c>
      <c r="AO90" s="15">
        <v>2</v>
      </c>
      <c r="AP90" s="15">
        <v>3</v>
      </c>
      <c r="AQ90" s="30">
        <f>Z90*$F$10+AA90*$G$10+AB90*$H$10+AC90*$I$10+AD90*$J$10+AE90*$K$10+AF90*$L$10+AG90*$M$10+AH90*$N$10+AI90*$O$10+AJ90*$P$10+AK90*$Q$10+AL90*$R$10+AM90*$S$10+AN90*$T$10+AO90*$U$10+AP90*$V$10</f>
        <v>166</v>
      </c>
      <c r="AR90" s="119"/>
    </row>
    <row r="91" spans="1:44" ht="12.75" customHeight="1" thickBot="1" x14ac:dyDescent="0.25">
      <c r="A91" s="113"/>
      <c r="B91" s="48" t="s">
        <v>68</v>
      </c>
      <c r="C91" s="48" t="s">
        <v>69</v>
      </c>
      <c r="D91" s="48" t="s">
        <v>68</v>
      </c>
      <c r="E91" s="48" t="s">
        <v>69</v>
      </c>
      <c r="F91" s="14">
        <v>4</v>
      </c>
      <c r="G91" s="15">
        <v>5</v>
      </c>
      <c r="H91" s="15">
        <v>7</v>
      </c>
      <c r="I91" s="15">
        <v>6</v>
      </c>
      <c r="J91" s="15">
        <v>4</v>
      </c>
      <c r="K91" s="15">
        <v>4</v>
      </c>
      <c r="L91" s="15">
        <v>4</v>
      </c>
      <c r="M91" s="15">
        <v>3</v>
      </c>
      <c r="N91" s="15">
        <v>3</v>
      </c>
      <c r="O91" s="15">
        <v>5</v>
      </c>
      <c r="P91" s="15">
        <v>6</v>
      </c>
      <c r="Q91" s="15">
        <v>6</v>
      </c>
      <c r="R91" s="15">
        <v>3</v>
      </c>
      <c r="S91" s="15">
        <v>5</v>
      </c>
      <c r="T91" s="15">
        <v>4</v>
      </c>
      <c r="U91" s="15">
        <v>4</v>
      </c>
      <c r="V91" s="15">
        <v>5</v>
      </c>
      <c r="W91" s="30">
        <f>F91*$F$10+G91*$G$10+H91*$H$10+I91*$I$10+J91*$J$10+K91*$K$10+L91*$L$10+M91*$M$10+N91*$N$10+O91*$O$10+P91*$P$10+Q91*$Q$10+R91*$R$10+S91*$S$10+T91*$T$10+U91*$U$10+V91*$V$10</f>
        <v>270</v>
      </c>
      <c r="X91" s="119"/>
      <c r="Z91" s="14">
        <v>3</v>
      </c>
      <c r="AA91" s="15">
        <v>4</v>
      </c>
      <c r="AB91" s="15">
        <v>3</v>
      </c>
      <c r="AC91" s="15">
        <v>5</v>
      </c>
      <c r="AD91" s="15">
        <v>4</v>
      </c>
      <c r="AE91" s="15">
        <v>5</v>
      </c>
      <c r="AF91" s="15">
        <v>5</v>
      </c>
      <c r="AG91" s="15">
        <v>4</v>
      </c>
      <c r="AH91" s="15">
        <v>3</v>
      </c>
      <c r="AI91" s="15">
        <v>4</v>
      </c>
      <c r="AJ91" s="15">
        <v>4</v>
      </c>
      <c r="AK91" s="15">
        <v>4</v>
      </c>
      <c r="AL91" s="15">
        <v>0</v>
      </c>
      <c r="AM91" s="15">
        <v>5</v>
      </c>
      <c r="AN91" s="15">
        <v>2</v>
      </c>
      <c r="AO91" s="15">
        <v>2</v>
      </c>
      <c r="AP91" s="15">
        <v>3</v>
      </c>
      <c r="AQ91" s="30">
        <f>Z91*$F$10+AA91*$G$10+AB91*$H$10+AC91*$I$10+AD91*$J$10+AE91*$K$10+AF91*$L$10+AG91*$M$10+AH91*$N$10+AI91*$O$10+AJ91*$P$10+AK91*$Q$10+AL91*$R$10+AM91*$S$10+AN91*$T$10+AO91*$U$10+AP91*$V$10</f>
        <v>204</v>
      </c>
      <c r="AR91" s="119"/>
    </row>
    <row r="92" spans="1:44" ht="15" customHeight="1" thickBot="1" x14ac:dyDescent="0.3">
      <c r="A92" s="114"/>
      <c r="B92" s="49">
        <f>X85</f>
        <v>683.87096774193549</v>
      </c>
      <c r="C92" s="61">
        <f>X89</f>
        <v>603.78732702112165</v>
      </c>
      <c r="D92" s="49">
        <f>AR85</f>
        <v>616.46586345381525</v>
      </c>
      <c r="E92" s="61">
        <f>AR89</f>
        <v>618.23966065747618</v>
      </c>
      <c r="F92" s="38">
        <f>(F89+F90+F91)/Clasifficación!$F$8</f>
        <v>4</v>
      </c>
      <c r="G92" s="40">
        <f>(G89+G90+G91)/Clasifficación!$F$8</f>
        <v>5.666666666666667</v>
      </c>
      <c r="H92" s="40">
        <f>(H89+H90+H91)/Clasifficación!$F$8</f>
        <v>7.333333333333333</v>
      </c>
      <c r="I92" s="40">
        <f>(I89+I90+I91)/Clasifficación!$F$8</f>
        <v>6</v>
      </c>
      <c r="J92" s="40">
        <f>(J89+J90+J91)/Clasifficación!$F$8</f>
        <v>3.6666666666666665</v>
      </c>
      <c r="K92" s="40">
        <f>(K89+K90+K91)/Clasifficación!$F$8</f>
        <v>6</v>
      </c>
      <c r="L92" s="40">
        <f>(L89+L90+L91)/Clasifficación!$F$8</f>
        <v>4.333333333333333</v>
      </c>
      <c r="M92" s="40">
        <f>(M89+M90+M91)/Clasifficación!$F$8</f>
        <v>4.333333333333333</v>
      </c>
      <c r="N92" s="40">
        <f>(N89+N90+N91)/Clasifficación!$F$8</f>
        <v>5</v>
      </c>
      <c r="O92" s="40">
        <f>(O89+O90+O91)/Clasifficación!$F$8</f>
        <v>4</v>
      </c>
      <c r="P92" s="40">
        <f>(P89+P90+P91)/Clasifficación!$F$8</f>
        <v>3.6666666666666665</v>
      </c>
      <c r="Q92" s="40">
        <f>(Q89+Q90+Q91)/Clasifficación!$F$8</f>
        <v>3.6666666666666665</v>
      </c>
      <c r="R92" s="40">
        <f>(R89+R90+R91)/Clasifficación!$F$8</f>
        <v>4.333333333333333</v>
      </c>
      <c r="S92" s="40">
        <f>(S89+S90+S91)/Clasifficación!$F$8</f>
        <v>1.6666666666666667</v>
      </c>
      <c r="T92" s="40">
        <f>(T89+T90+T91)/Clasifficación!$F$8</f>
        <v>4.666666666666667</v>
      </c>
      <c r="U92" s="40">
        <f>(U89+U90+U91)/Clasifficación!$F$8</f>
        <v>5</v>
      </c>
      <c r="V92" s="40">
        <f>(V89+V90+V91)/Clasifficación!$F$8</f>
        <v>5</v>
      </c>
      <c r="W92" s="47">
        <f>W89+W90+W91</f>
        <v>829</v>
      </c>
      <c r="X92" s="120"/>
      <c r="Z92" s="38">
        <f>(Z89+Z90+Z91)/Clasifficación!$F$8</f>
        <v>3</v>
      </c>
      <c r="AA92" s="40">
        <f>(AA89+AA90+AA91)/Clasifficación!$F$8</f>
        <v>3.6666666666666665</v>
      </c>
      <c r="AB92" s="40">
        <f>(AB89+AB90+AB91)/Clasifficación!$F$8</f>
        <v>3</v>
      </c>
      <c r="AC92" s="40">
        <f>(AC89+AC90+AC91)/Clasifficación!$F$8</f>
        <v>4.666666666666667</v>
      </c>
      <c r="AD92" s="40">
        <f>(AD89+AD90+AD91)/Clasifficación!$F$8</f>
        <v>3.6666666666666665</v>
      </c>
      <c r="AE92" s="40">
        <f>(AE89+AE90+AE91)/Clasifficación!$F$8</f>
        <v>4.666666666666667</v>
      </c>
      <c r="AF92" s="40">
        <f>(AF89+AF90+AF91)/Clasifficación!$F$8</f>
        <v>4.666666666666667</v>
      </c>
      <c r="AG92" s="40">
        <f>(AG89+AG90+AG91)/Clasifficación!$F$8</f>
        <v>3.6666666666666665</v>
      </c>
      <c r="AH92" s="40">
        <f>(AH89+AH90+AH91)/Clasifficación!$F$8</f>
        <v>3</v>
      </c>
      <c r="AI92" s="40">
        <f>(AI89+AI90+AI91)/Clasifficación!$F$8</f>
        <v>3.6666666666666665</v>
      </c>
      <c r="AJ92" s="40">
        <f>(AJ89+AJ90+AJ91)/Clasifficación!$F$8</f>
        <v>4</v>
      </c>
      <c r="AK92" s="40">
        <f>(AK89+AK90+AK91)/Clasifficación!$F$8</f>
        <v>4.333333333333333</v>
      </c>
      <c r="AL92" s="40">
        <f>(AL89+AL90+AL91)/Clasifficación!$F$8</f>
        <v>0</v>
      </c>
      <c r="AM92" s="40">
        <f>(AM89+AM90+AM91)/Clasifficación!$F$8</f>
        <v>4.333333333333333</v>
      </c>
      <c r="AN92" s="40">
        <f>(AN89+AN90+AN91)/Clasifficación!$F$8</f>
        <v>2</v>
      </c>
      <c r="AO92" s="40">
        <f>(AO89+AO90+AO91)/Clasifficación!$F$8</f>
        <v>2</v>
      </c>
      <c r="AP92" s="40">
        <f>(AP89+AP90+AP91)/Clasifficación!$F$8</f>
        <v>3</v>
      </c>
      <c r="AQ92" s="47">
        <f>AQ89+AQ90+AQ91</f>
        <v>583</v>
      </c>
      <c r="AR92" s="120"/>
    </row>
    <row r="93" spans="1:44" ht="14.25" customHeight="1" x14ac:dyDescent="0.2">
      <c r="A93" s="112">
        <f>Clasifficación!A26</f>
        <v>12</v>
      </c>
      <c r="B93" s="132" t="str">
        <f>Clasifficación!B26</f>
        <v>Miguel Morales</v>
      </c>
      <c r="C93" s="133"/>
      <c r="D93" s="133">
        <f>Clasifficación!D26</f>
        <v>0</v>
      </c>
      <c r="E93" s="134"/>
      <c r="F93" s="51">
        <v>3</v>
      </c>
      <c r="G93" s="52">
        <v>0</v>
      </c>
      <c r="H93" s="52">
        <v>8</v>
      </c>
      <c r="I93" s="52">
        <v>6</v>
      </c>
      <c r="J93" s="52">
        <v>0</v>
      </c>
      <c r="K93" s="52">
        <v>0</v>
      </c>
      <c r="L93" s="52">
        <v>3</v>
      </c>
      <c r="M93" s="52">
        <v>4</v>
      </c>
      <c r="N93" s="52">
        <v>8</v>
      </c>
      <c r="O93" s="52">
        <v>4</v>
      </c>
      <c r="P93" s="52">
        <v>3</v>
      </c>
      <c r="Q93" s="52">
        <v>6</v>
      </c>
      <c r="R93" s="52">
        <v>3</v>
      </c>
      <c r="S93" s="52">
        <v>2</v>
      </c>
      <c r="T93" s="52">
        <v>8</v>
      </c>
      <c r="U93" s="52">
        <v>3</v>
      </c>
      <c r="V93" s="52">
        <v>6</v>
      </c>
      <c r="W93" s="29">
        <f>F93*$F$10+G93*$G$10+H93*$H$10+I93*$I$10+J93*$J$10+K93*$K$10+L93*$L$10+M93*$M$10+N93*$N$10+O93*$O$10+P93*$P$10+Q93*$Q$10+R93*$R$10+S93*$S$10+T93*$T$10+U93*$U$10+V93*$V$10</f>
        <v>241</v>
      </c>
      <c r="X93" s="115">
        <f>W96*1000/(MAX(W$16,W$24,W$32,W$40,W$48,W$56,W$64,W$72,W$80,W$88,W184))</f>
        <v>530.64516129032256</v>
      </c>
      <c r="Z93" s="51">
        <v>0</v>
      </c>
      <c r="AA93" s="52">
        <v>0</v>
      </c>
      <c r="AB93" s="52">
        <v>0</v>
      </c>
      <c r="AC93" s="52">
        <v>0</v>
      </c>
      <c r="AD93" s="52">
        <v>0</v>
      </c>
      <c r="AE93" s="52">
        <v>0</v>
      </c>
      <c r="AF93" s="52">
        <v>0</v>
      </c>
      <c r="AG93" s="52">
        <v>0</v>
      </c>
      <c r="AH93" s="52">
        <v>0</v>
      </c>
      <c r="AI93" s="52">
        <v>0</v>
      </c>
      <c r="AJ93" s="52">
        <v>0</v>
      </c>
      <c r="AK93" s="52">
        <v>0</v>
      </c>
      <c r="AL93" s="52">
        <v>0</v>
      </c>
      <c r="AM93" s="52">
        <v>0</v>
      </c>
      <c r="AN93" s="52">
        <v>0</v>
      </c>
      <c r="AO93" s="52">
        <v>0</v>
      </c>
      <c r="AP93" s="52">
        <v>0</v>
      </c>
      <c r="AQ93" s="29">
        <f>Z93*$F$10+AA93*$G$10+AB93*$H$10+AC93*$I$10+AD93*$J$10+AE93*$K$10+AF93*$L$10+AG93*$M$10+AH93*$N$10+AI93*$O$10+AJ93*$P$10+AK93*$Q$10+AL93*$R$10+AM93*$S$10+AN93*$T$10+AO93*$U$10+AP93*$V$10</f>
        <v>0</v>
      </c>
      <c r="AR93" s="115">
        <f>AQ96*1000/(MAX(AQ$16,AQ$24,AQ$32,AQ$40,AQ$48,AQ$56,AQ$64,AQ$72,AQ$80,AQ$88,AQ$96,AQ$104))</f>
        <v>0</v>
      </c>
    </row>
    <row r="94" spans="1:44" ht="12.75" customHeight="1" x14ac:dyDescent="0.2">
      <c r="A94" s="113"/>
      <c r="B94" s="135"/>
      <c r="C94" s="136"/>
      <c r="D94" s="124"/>
      <c r="E94" s="137"/>
      <c r="F94" s="53">
        <v>3</v>
      </c>
      <c r="G94" s="54">
        <v>0</v>
      </c>
      <c r="H94" s="54">
        <v>6</v>
      </c>
      <c r="I94" s="54">
        <v>6</v>
      </c>
      <c r="J94" s="54">
        <v>0</v>
      </c>
      <c r="K94" s="54">
        <v>0</v>
      </c>
      <c r="L94" s="54">
        <v>4</v>
      </c>
      <c r="M94" s="54">
        <v>3</v>
      </c>
      <c r="N94" s="54">
        <v>6</v>
      </c>
      <c r="O94" s="54">
        <v>3</v>
      </c>
      <c r="P94" s="54">
        <v>4</v>
      </c>
      <c r="Q94" s="54">
        <v>6</v>
      </c>
      <c r="R94" s="54">
        <v>2</v>
      </c>
      <c r="S94" s="54">
        <v>3</v>
      </c>
      <c r="T94" s="54">
        <v>7</v>
      </c>
      <c r="U94" s="54">
        <v>4</v>
      </c>
      <c r="V94" s="54">
        <v>4</v>
      </c>
      <c r="W94" s="30">
        <f>F94*$F$10+G94*$G$10+H94*$H$10+I94*$I$10+J94*$J$10+K94*$K$10+L94*$L$10+M94*$M$10+N94*$N$10+O94*$O$10+P94*$P$10+Q94*$Q$10+R94*$R$10+S94*$S$10+T94*$T$10+U94*$U$10+V94*$V$10</f>
        <v>217</v>
      </c>
      <c r="X94" s="116"/>
      <c r="Z94" s="53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30">
        <f>Z94*$F$10+AA94*$G$10+AB94*$H$10+AC94*$I$10+AD94*$J$10+AE94*$K$10+AF94*$L$10+AG94*$M$10+AH94*$N$10+AI94*$O$10+AJ94*$P$10+AK94*$Q$10+AL94*$R$10+AM94*$S$10+AN94*$T$10+AO94*$U$10+AP94*$V$10</f>
        <v>0</v>
      </c>
      <c r="AR94" s="116"/>
    </row>
    <row r="95" spans="1:44" ht="12.75" customHeight="1" x14ac:dyDescent="0.2">
      <c r="A95" s="113"/>
      <c r="B95" s="135"/>
      <c r="C95" s="136"/>
      <c r="D95" s="124"/>
      <c r="E95" s="137"/>
      <c r="F95" s="53">
        <v>3</v>
      </c>
      <c r="G95" s="54">
        <v>0</v>
      </c>
      <c r="H95" s="54">
        <v>6</v>
      </c>
      <c r="I95" s="54">
        <v>6</v>
      </c>
      <c r="J95" s="54">
        <v>0</v>
      </c>
      <c r="K95" s="54">
        <v>0</v>
      </c>
      <c r="L95" s="54">
        <v>5</v>
      </c>
      <c r="M95" s="54">
        <v>5</v>
      </c>
      <c r="N95" s="54">
        <v>7</v>
      </c>
      <c r="O95" s="54">
        <v>2</v>
      </c>
      <c r="P95" s="54">
        <v>3</v>
      </c>
      <c r="Q95" s="54">
        <v>7</v>
      </c>
      <c r="R95" s="54">
        <v>2</v>
      </c>
      <c r="S95" s="54">
        <v>2</v>
      </c>
      <c r="T95" s="54">
        <v>2</v>
      </c>
      <c r="U95" s="54">
        <v>4</v>
      </c>
      <c r="V95" s="54">
        <v>3</v>
      </c>
      <c r="W95" s="30">
        <f>F95*$F$10+G95*$G$10+H95*$H$10+I95*$I$10+J95*$J$10+K95*$K$10+L95*$L$10+M95*$M$10+N95*$N$10+O95*$O$10+P95*$P$10+Q95*$Q$10+R95*$R$10+S95*$S$10+T95*$T$10+U95*$U$10+V95*$V$10</f>
        <v>200</v>
      </c>
      <c r="X95" s="116"/>
      <c r="Z95" s="53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4">
        <v>0</v>
      </c>
      <c r="AK95" s="54">
        <v>0</v>
      </c>
      <c r="AL95" s="54">
        <v>0</v>
      </c>
      <c r="AM95" s="54">
        <v>0</v>
      </c>
      <c r="AN95" s="54">
        <v>0</v>
      </c>
      <c r="AO95" s="54">
        <v>0</v>
      </c>
      <c r="AP95" s="54">
        <v>0</v>
      </c>
      <c r="AQ95" s="30">
        <f>Z95*$F$10+AA95*$G$10+AB95*$H$10+AC95*$I$10+AD95*$J$10+AE95*$K$10+AF95*$L$10+AG95*$M$10+AH95*$N$10+AI95*$O$10+AJ95*$P$10+AK95*$Q$10+AL95*$R$10+AM95*$S$10+AN95*$T$10+AO95*$U$10+AP95*$V$10</f>
        <v>0</v>
      </c>
      <c r="AR95" s="116"/>
    </row>
    <row r="96" spans="1:44" ht="15" customHeight="1" thickBot="1" x14ac:dyDescent="0.3">
      <c r="A96" s="113"/>
      <c r="B96" s="135"/>
      <c r="C96" s="136"/>
      <c r="D96" s="124"/>
      <c r="E96" s="137"/>
      <c r="F96" s="38">
        <f>(F93+F94+F95)/Clasifficación!$F$8</f>
        <v>3</v>
      </c>
      <c r="G96" s="40">
        <f>(G93+G94+G95)/Clasifficación!$F$8</f>
        <v>0</v>
      </c>
      <c r="H96" s="40">
        <f>(H93+H94+H95)/Clasifficación!$F$8</f>
        <v>6.666666666666667</v>
      </c>
      <c r="I96" s="40">
        <f>(I93+I94+I95)/Clasifficación!$F$8</f>
        <v>6</v>
      </c>
      <c r="J96" s="40">
        <f>(J93+J94+J95)/Clasifficación!$F$8</f>
        <v>0</v>
      </c>
      <c r="K96" s="40">
        <f>(K93+K94+K95)/Clasifficación!$F$8</f>
        <v>0</v>
      </c>
      <c r="L96" s="40">
        <f>(L93+L94+L95)/Clasifficación!$F$8</f>
        <v>4</v>
      </c>
      <c r="M96" s="40">
        <f>(M93+M94+M95)/Clasifficación!$F$8</f>
        <v>4</v>
      </c>
      <c r="N96" s="40">
        <f>(N93+N94+N95)/Clasifficación!$F$8</f>
        <v>7</v>
      </c>
      <c r="O96" s="40">
        <f>(O93+O94+O95)/Clasifficación!$F$8</f>
        <v>3</v>
      </c>
      <c r="P96" s="40">
        <f>(P93+P94+P95)/Clasifficación!$F$8</f>
        <v>3.3333333333333335</v>
      </c>
      <c r="Q96" s="40">
        <f>(Q93+Q94+Q95)/Clasifficación!$F$8</f>
        <v>6.333333333333333</v>
      </c>
      <c r="R96" s="40">
        <f>(R93+R94+R95)/Clasifficación!$F$8</f>
        <v>2.3333333333333335</v>
      </c>
      <c r="S96" s="40">
        <f>(S93+S94+S95)/Clasifficación!$F$8</f>
        <v>2.3333333333333335</v>
      </c>
      <c r="T96" s="40">
        <f>(T93+T94+T95)/Clasifficación!$F$8</f>
        <v>5.666666666666667</v>
      </c>
      <c r="U96" s="40">
        <f>(U93+U94+U95)/Clasifficación!$F$8</f>
        <v>3.6666666666666665</v>
      </c>
      <c r="V96" s="40">
        <f>(V93+V94+V95)/Clasifficación!$F$8</f>
        <v>4.333333333333333</v>
      </c>
      <c r="W96" s="47">
        <f>W93+W94+W95</f>
        <v>658</v>
      </c>
      <c r="X96" s="117"/>
      <c r="Z96" s="38">
        <f>(Z93+Z94+Z95)/Clasifficación!$F$8</f>
        <v>0</v>
      </c>
      <c r="AA96" s="40">
        <f>(AA93+AA94+AA95)/Clasifficación!$F$8</f>
        <v>0</v>
      </c>
      <c r="AB96" s="40">
        <f>(AB93+AB94+AB95)/Clasifficación!$F$8</f>
        <v>0</v>
      </c>
      <c r="AC96" s="40">
        <f>(AC93+AC94+AC95)/Clasifficación!$F$8</f>
        <v>0</v>
      </c>
      <c r="AD96" s="40">
        <f>(AD93+AD94+AD95)/Clasifficación!$F$8</f>
        <v>0</v>
      </c>
      <c r="AE96" s="40">
        <f>(AE93+AE94+AE95)/Clasifficación!$F$8</f>
        <v>0</v>
      </c>
      <c r="AF96" s="40">
        <f>(AF93+AF94+AF95)/Clasifficación!$F$8</f>
        <v>0</v>
      </c>
      <c r="AG96" s="40">
        <f>(AG93+AG94+AG95)/Clasifficación!$F$8</f>
        <v>0</v>
      </c>
      <c r="AH96" s="40">
        <f>(AH93+AH94+AH95)/Clasifficación!$F$8</f>
        <v>0</v>
      </c>
      <c r="AI96" s="40">
        <f>(AI93+AI94+AI95)/Clasifficación!$F$8</f>
        <v>0</v>
      </c>
      <c r="AJ96" s="40">
        <f>(AJ93+AJ94+AJ95)/Clasifficación!$F$8</f>
        <v>0</v>
      </c>
      <c r="AK96" s="40">
        <f>(AK93+AK94+AK95)/Clasifficación!$F$8</f>
        <v>0</v>
      </c>
      <c r="AL96" s="40">
        <f>(AL93+AL94+AL95)/Clasifficación!$F$8</f>
        <v>0</v>
      </c>
      <c r="AM96" s="40">
        <f>(AM93+AM94+AM95)/Clasifficación!$F$8</f>
        <v>0</v>
      </c>
      <c r="AN96" s="40">
        <f>(AN93+AN94+AN95)/Clasifficación!$F$8</f>
        <v>0</v>
      </c>
      <c r="AO96" s="40">
        <f>(AO93+AO94+AO95)/Clasifficación!$F$8</f>
        <v>0</v>
      </c>
      <c r="AP96" s="40">
        <f>(AP93+AP94+AP95)/Clasifficación!$F$8</f>
        <v>0</v>
      </c>
      <c r="AQ96" s="47">
        <f>AQ93+AQ94+AQ95</f>
        <v>0</v>
      </c>
      <c r="AR96" s="117"/>
    </row>
    <row r="97" spans="1:44" ht="14.25" customHeight="1" x14ac:dyDescent="0.2">
      <c r="A97" s="113"/>
      <c r="B97" s="135"/>
      <c r="C97" s="136"/>
      <c r="D97" s="124"/>
      <c r="E97" s="137"/>
      <c r="F97" s="11">
        <v>5</v>
      </c>
      <c r="G97" s="12">
        <v>6</v>
      </c>
      <c r="H97" s="12">
        <v>6</v>
      </c>
      <c r="I97" s="12">
        <v>7</v>
      </c>
      <c r="J97" s="12">
        <v>0</v>
      </c>
      <c r="K97" s="12">
        <v>7</v>
      </c>
      <c r="L97" s="12">
        <v>5</v>
      </c>
      <c r="M97" s="12">
        <v>5</v>
      </c>
      <c r="N97" s="12">
        <v>7</v>
      </c>
      <c r="O97" s="12">
        <v>6</v>
      </c>
      <c r="P97" s="12">
        <v>4</v>
      </c>
      <c r="Q97" s="12">
        <v>6</v>
      </c>
      <c r="R97" s="12">
        <v>4</v>
      </c>
      <c r="S97" s="12">
        <v>4</v>
      </c>
      <c r="T97" s="12">
        <v>4</v>
      </c>
      <c r="U97" s="12">
        <v>4</v>
      </c>
      <c r="V97" s="12">
        <v>5</v>
      </c>
      <c r="W97" s="29">
        <f>F97*$F$10+G97*$G$10+H97*$H$10+I97*$I$10+J97*$J$10+K97*$K$10+L97*$L$10+M97*$M$10+N97*$N$10+O97*$O$10+P97*$P$10+Q97*$Q$10+R97*$R$10+S97*$S$10+T97*$T$10+U97*$U$10+V97*$V$10</f>
        <v>289</v>
      </c>
      <c r="X97" s="118">
        <f>W100*1000/(MAX(W$20,W$28,W$36,W$44,W$52,W$60,W$68,W$76,W$84,W$92,W$100))</f>
        <v>672.97887836853602</v>
      </c>
      <c r="Z97" s="11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29">
        <f>Z97*$F$10+AA97*$G$10+AB97*$H$10+AC97*$I$10+AD97*$J$10+AE97*$K$10+AF97*$L$10+AG97*$M$10+AH97*$N$10+AI97*$O$10+AJ97*$P$10+AK97*$Q$10+AL97*$R$10+AM97*$S$10+AN97*$T$10+AO97*$U$10+AP97*$V$10</f>
        <v>0</v>
      </c>
      <c r="AR97" s="118">
        <f>AQ100*1000/(MAX(AQ$20,AQ$28,AQ$36,AQ$44,AQ$52,AQ$60,AQ$68,AQ$76,AQ$84,AQ$92,AQ$100:AQ$108))</f>
        <v>0</v>
      </c>
    </row>
    <row r="98" spans="1:44" ht="12.75" customHeight="1" thickBot="1" x14ac:dyDescent="0.25">
      <c r="A98" s="113"/>
      <c r="B98" s="138"/>
      <c r="C98" s="139"/>
      <c r="D98" s="139"/>
      <c r="E98" s="140"/>
      <c r="F98" s="14">
        <v>4</v>
      </c>
      <c r="G98" s="15">
        <v>6</v>
      </c>
      <c r="H98" s="15">
        <v>6</v>
      </c>
      <c r="I98" s="15">
        <v>7</v>
      </c>
      <c r="J98" s="15">
        <v>1</v>
      </c>
      <c r="K98" s="15">
        <v>7</v>
      </c>
      <c r="L98" s="15">
        <v>5</v>
      </c>
      <c r="M98" s="15">
        <v>6</v>
      </c>
      <c r="N98" s="15">
        <v>7</v>
      </c>
      <c r="O98" s="15">
        <v>6</v>
      </c>
      <c r="P98" s="15">
        <v>5</v>
      </c>
      <c r="Q98" s="15">
        <v>5</v>
      </c>
      <c r="R98" s="15">
        <v>4</v>
      </c>
      <c r="S98" s="15">
        <v>4</v>
      </c>
      <c r="T98" s="15">
        <v>4</v>
      </c>
      <c r="U98" s="15">
        <v>4</v>
      </c>
      <c r="V98" s="15">
        <v>4</v>
      </c>
      <c r="W98" s="30">
        <f>F98*$F$10+G98*$G$10+H98*$H$10+I98*$I$10+J98*$J$10+K98*$K$10+L98*$L$10+M98*$M$10+N98*$N$10+O98*$O$10+P98*$P$10+Q98*$Q$10+R98*$R$10+S98*$S$10+T98*$T$10+U98*$U$10+V98*$V$10</f>
        <v>294</v>
      </c>
      <c r="X98" s="119"/>
      <c r="Z98" s="14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30">
        <f>Z98*$F$10+AA98*$G$10+AB98*$H$10+AC98*$I$10+AD98*$J$10+AE98*$K$10+AF98*$L$10+AG98*$M$10+AH98*$N$10+AI98*$O$10+AJ98*$P$10+AK98*$Q$10+AL98*$R$10+AM98*$S$10+AN98*$T$10+AO98*$U$10+AP98*$V$10</f>
        <v>0</v>
      </c>
      <c r="AR98" s="119"/>
    </row>
    <row r="99" spans="1:44" ht="12.75" customHeight="1" thickBot="1" x14ac:dyDescent="0.25">
      <c r="A99" s="113"/>
      <c r="B99" s="48" t="s">
        <v>68</v>
      </c>
      <c r="C99" s="48" t="s">
        <v>69</v>
      </c>
      <c r="D99" s="48" t="s">
        <v>68</v>
      </c>
      <c r="E99" s="48" t="s">
        <v>69</v>
      </c>
      <c r="F99" s="14">
        <v>5</v>
      </c>
      <c r="G99" s="15">
        <v>8</v>
      </c>
      <c r="H99" s="15">
        <v>8</v>
      </c>
      <c r="I99" s="15">
        <v>8</v>
      </c>
      <c r="J99" s="15">
        <v>2</v>
      </c>
      <c r="K99" s="15">
        <v>6</v>
      </c>
      <c r="L99" s="15">
        <v>7</v>
      </c>
      <c r="M99" s="15">
        <v>4</v>
      </c>
      <c r="N99" s="15">
        <v>7</v>
      </c>
      <c r="O99" s="15">
        <v>5</v>
      </c>
      <c r="P99" s="15">
        <v>5</v>
      </c>
      <c r="Q99" s="15">
        <v>3</v>
      </c>
      <c r="R99" s="15">
        <v>5</v>
      </c>
      <c r="S99" s="15">
        <v>3</v>
      </c>
      <c r="T99" s="15">
        <v>7</v>
      </c>
      <c r="U99" s="15">
        <v>6</v>
      </c>
      <c r="V99" s="15">
        <v>6</v>
      </c>
      <c r="W99" s="30">
        <f>F99*$F$10+G99*$G$10+H99*$H$10+I99*$I$10+J99*$J$10+K99*$K$10+L99*$L$10+M99*$M$10+N99*$N$10+O99*$O$10+P99*$P$10+Q99*$Q$10+R99*$R$10+S99*$S$10+T99*$T$10+U99*$U$10+V99*$V$10</f>
        <v>341</v>
      </c>
      <c r="X99" s="119"/>
      <c r="Z99" s="14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30">
        <f>Z99*$F$10+AA99*$G$10+AB99*$H$10+AC99*$I$10+AD99*$J$10+AE99*$K$10+AF99*$L$10+AG99*$M$10+AH99*$N$10+AI99*$O$10+AJ99*$P$10+AK99*$Q$10+AL99*$R$10+AM99*$S$10+AN99*$T$10+AO99*$U$10+AP99*$V$10</f>
        <v>0</v>
      </c>
      <c r="AR99" s="119"/>
    </row>
    <row r="100" spans="1:44" ht="15" customHeight="1" thickBot="1" x14ac:dyDescent="0.3">
      <c r="A100" s="114"/>
      <c r="B100" s="49">
        <f>X93</f>
        <v>530.64516129032256</v>
      </c>
      <c r="C100" s="61">
        <f>X97</f>
        <v>672.97887836853602</v>
      </c>
      <c r="D100" s="49">
        <f>AR93</f>
        <v>0</v>
      </c>
      <c r="E100" s="61">
        <f>AR97</f>
        <v>0</v>
      </c>
      <c r="F100" s="38">
        <f>(F97+F98+F99)/Clasifficación!$F$8</f>
        <v>4.666666666666667</v>
      </c>
      <c r="G100" s="40">
        <f>(G97+G98+G99)/Clasifficación!$F$8</f>
        <v>6.666666666666667</v>
      </c>
      <c r="H100" s="40">
        <f>(H97+H98+H99)/Clasifficación!$F$8</f>
        <v>6.666666666666667</v>
      </c>
      <c r="I100" s="40">
        <f>(I97+I98+I99)/Clasifficación!$F$8</f>
        <v>7.333333333333333</v>
      </c>
      <c r="J100" s="40">
        <f>(J97+J98+J99)/Clasifficación!$F$8</f>
        <v>1</v>
      </c>
      <c r="K100" s="40">
        <f>(K97+K98+K99)/Clasifficación!$F$8</f>
        <v>6.666666666666667</v>
      </c>
      <c r="L100" s="40">
        <f>(L97+L98+L99)/Clasifficación!$F$8</f>
        <v>5.666666666666667</v>
      </c>
      <c r="M100" s="40">
        <f>(M97+M98+M99)/Clasifficación!$F$8</f>
        <v>5</v>
      </c>
      <c r="N100" s="40">
        <f>(N97+N98+N99)/Clasifficación!$F$8</f>
        <v>7</v>
      </c>
      <c r="O100" s="40">
        <f>(O97+O98+O99)/Clasifficación!$F$8</f>
        <v>5.666666666666667</v>
      </c>
      <c r="P100" s="40">
        <f>(P97+P98+P99)/Clasifficación!$F$8</f>
        <v>4.666666666666667</v>
      </c>
      <c r="Q100" s="40">
        <f>(Q97+Q98+Q99)/Clasifficación!$F$8</f>
        <v>4.666666666666667</v>
      </c>
      <c r="R100" s="40">
        <f>(R97+R98+R99)/Clasifficación!$F$8</f>
        <v>4.333333333333333</v>
      </c>
      <c r="S100" s="40">
        <f>(S97+S98+S99)/Clasifficación!$F$8</f>
        <v>3.6666666666666665</v>
      </c>
      <c r="T100" s="40">
        <f>(T97+T98+T99)/Clasifficación!$F$8</f>
        <v>5</v>
      </c>
      <c r="U100" s="40">
        <f>(U97+U98+U99)/Clasifficación!$F$8</f>
        <v>4.666666666666667</v>
      </c>
      <c r="V100" s="40">
        <f>(V97+V98+V99)/Clasifficación!$F$8</f>
        <v>5</v>
      </c>
      <c r="W100" s="47">
        <f>W97+W98+W99</f>
        <v>924</v>
      </c>
      <c r="X100" s="120"/>
      <c r="Z100" s="38">
        <f>(Z97+Z98+Z99)/Clasifficación!$F$8</f>
        <v>0</v>
      </c>
      <c r="AA100" s="40">
        <f>(AA97+AA98+AA99)/Clasifficación!$F$8</f>
        <v>0</v>
      </c>
      <c r="AB100" s="40">
        <f>(AB97+AB98+AB99)/Clasifficación!$F$8</f>
        <v>0</v>
      </c>
      <c r="AC100" s="40">
        <f>(AC97+AC98+AC99)/Clasifficación!$F$8</f>
        <v>0</v>
      </c>
      <c r="AD100" s="40">
        <f>(AD97+AD98+AD99)/Clasifficación!$F$8</f>
        <v>0</v>
      </c>
      <c r="AE100" s="40">
        <f>(AE97+AE98+AE99)/Clasifficación!$F$8</f>
        <v>0</v>
      </c>
      <c r="AF100" s="40">
        <f>(AF97+AF98+AF99)/Clasifficación!$F$8</f>
        <v>0</v>
      </c>
      <c r="AG100" s="40">
        <f>(AG97+AG98+AG99)/Clasifficación!$F$8</f>
        <v>0</v>
      </c>
      <c r="AH100" s="40">
        <f>(AH97+AH98+AH99)/Clasifficación!$F$8</f>
        <v>0</v>
      </c>
      <c r="AI100" s="40">
        <f>(AI97+AI98+AI99)/Clasifficación!$F$8</f>
        <v>0</v>
      </c>
      <c r="AJ100" s="40">
        <f>(AJ97+AJ98+AJ99)/Clasifficación!$F$8</f>
        <v>0</v>
      </c>
      <c r="AK100" s="40">
        <f>(AK97+AK98+AK99)/Clasifficación!$F$8</f>
        <v>0</v>
      </c>
      <c r="AL100" s="40">
        <f>(AL97+AL98+AL99)/Clasifficación!$F$8</f>
        <v>0</v>
      </c>
      <c r="AM100" s="40">
        <f>(AM97+AM98+AM99)/Clasifficación!$F$8</f>
        <v>0</v>
      </c>
      <c r="AN100" s="40">
        <f>(AN97+AN98+AN99)/Clasifficación!$F$8</f>
        <v>0</v>
      </c>
      <c r="AO100" s="40">
        <f>(AO97+AO98+AO99)/Clasifficación!$F$8</f>
        <v>0</v>
      </c>
      <c r="AP100" s="40">
        <f>(AP97+AP98+AP99)/Clasifficación!$F$8</f>
        <v>0</v>
      </c>
      <c r="AQ100" s="47">
        <f>AQ97+AQ98+AQ99</f>
        <v>0</v>
      </c>
      <c r="AR100" s="120"/>
    </row>
    <row r="101" spans="1:44" ht="14.25" customHeight="1" x14ac:dyDescent="0.2">
      <c r="A101" s="112">
        <f>Clasifficación!A27</f>
        <v>15</v>
      </c>
      <c r="B101" s="132" t="str">
        <f>Clasifficación!B27</f>
        <v>Rafael Calle Garrido</v>
      </c>
      <c r="C101" s="133"/>
      <c r="D101" s="133">
        <f>Clasifficación!D27</f>
        <v>0</v>
      </c>
      <c r="E101" s="134"/>
      <c r="F101" s="51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29">
        <f>F101*$F$10+G101*$G$10+H101*$H$10+I101*$I$10+J101*$J$10+K101*$K$10+L101*$L$10+M101*$M$10+N101*$N$10+O101*$O$10+P101*$P$10+Q101*$Q$10+R101*$R$10+S101*$S$10+T101*$T$10+U101*$U$10+V101*$V$10</f>
        <v>0</v>
      </c>
      <c r="X101" s="115">
        <f>W104*1000/(MAX(W$16,W$24,W$32,W$40,W$48,W$56,W$64,W$72,W$80,W$88,W192))</f>
        <v>0</v>
      </c>
      <c r="Z101" s="51">
        <v>3</v>
      </c>
      <c r="AA101" s="52">
        <v>0</v>
      </c>
      <c r="AB101" s="52">
        <v>2</v>
      </c>
      <c r="AC101" s="52">
        <v>2</v>
      </c>
      <c r="AD101" s="52">
        <v>1</v>
      </c>
      <c r="AE101" s="52">
        <v>1</v>
      </c>
      <c r="AF101" s="52">
        <v>2</v>
      </c>
      <c r="AG101" s="52">
        <v>0</v>
      </c>
      <c r="AH101" s="52">
        <v>0</v>
      </c>
      <c r="AI101" s="52">
        <v>1</v>
      </c>
      <c r="AJ101" s="52">
        <v>2</v>
      </c>
      <c r="AK101" s="52">
        <v>2</v>
      </c>
      <c r="AL101" s="52">
        <v>1</v>
      </c>
      <c r="AM101" s="52">
        <v>1</v>
      </c>
      <c r="AN101" s="52">
        <v>2</v>
      </c>
      <c r="AO101" s="52">
        <v>2</v>
      </c>
      <c r="AP101" s="52">
        <v>1</v>
      </c>
      <c r="AQ101" s="29">
        <f>Z101*$F$10+AA101*$G$10+AB101*$H$10+AC101*$I$10+AD101*$J$10+AE101*$K$10+AF101*$L$10+AG101*$M$10+AH101*$N$10+AI101*$O$10+AJ101*$P$10+AK101*$Q$10+AL101*$R$10+AM101*$S$10+AN101*$T$10+AO101*$U$10+AP101*$V$10</f>
        <v>80</v>
      </c>
      <c r="AR101" s="115">
        <f>AQ104*1000/(MAX(AQ$16,AQ$24,AQ$32,AQ$40,AQ$48,AQ$56,AQ$64,AQ$72,AQ$80,AQ$88,AQ$96,AQ$104))</f>
        <v>274.09638554216866</v>
      </c>
    </row>
    <row r="102" spans="1:44" ht="12.75" customHeight="1" x14ac:dyDescent="0.2">
      <c r="A102" s="113"/>
      <c r="B102" s="135"/>
      <c r="C102" s="136"/>
      <c r="D102" s="124"/>
      <c r="E102" s="137"/>
      <c r="F102" s="53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30">
        <f>F102*$F$10+G102*$G$10+H102*$H$10+I102*$I$10+J102*$J$10+K102*$K$10+L102*$L$10+M102*$M$10+N102*$N$10+O102*$O$10+P102*$P$10+Q102*$Q$10+R102*$R$10+S102*$S$10+T102*$T$10+U102*$U$10+V102*$V$10</f>
        <v>0</v>
      </c>
      <c r="X102" s="116"/>
      <c r="Z102" s="53">
        <v>3</v>
      </c>
      <c r="AA102" s="54">
        <v>0</v>
      </c>
      <c r="AB102" s="54">
        <v>2</v>
      </c>
      <c r="AC102" s="54">
        <v>3</v>
      </c>
      <c r="AD102" s="54">
        <v>2</v>
      </c>
      <c r="AE102" s="54">
        <v>3</v>
      </c>
      <c r="AF102" s="54">
        <v>3</v>
      </c>
      <c r="AG102" s="54">
        <v>0</v>
      </c>
      <c r="AH102" s="54">
        <v>0</v>
      </c>
      <c r="AI102" s="54">
        <v>2</v>
      </c>
      <c r="AJ102" s="54">
        <v>2</v>
      </c>
      <c r="AK102" s="54">
        <v>2</v>
      </c>
      <c r="AL102" s="54">
        <v>0</v>
      </c>
      <c r="AM102" s="54">
        <v>2</v>
      </c>
      <c r="AN102" s="54">
        <v>2</v>
      </c>
      <c r="AO102" s="54">
        <v>2</v>
      </c>
      <c r="AP102" s="54">
        <v>1</v>
      </c>
      <c r="AQ102" s="30">
        <f>Z102*$F$10+AA102*$G$10+AB102*$H$10+AC102*$I$10+AD102*$J$10+AE102*$K$10+AF102*$L$10+AG102*$M$10+AH102*$N$10+AI102*$O$10+AJ102*$P$10+AK102*$Q$10+AL102*$R$10+AM102*$S$10+AN102*$T$10+AO102*$U$10+AP102*$V$10</f>
        <v>97</v>
      </c>
      <c r="AR102" s="116"/>
    </row>
    <row r="103" spans="1:44" ht="12.75" customHeight="1" x14ac:dyDescent="0.2">
      <c r="A103" s="113"/>
      <c r="B103" s="135"/>
      <c r="C103" s="136"/>
      <c r="D103" s="124"/>
      <c r="E103" s="137"/>
      <c r="F103" s="53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30">
        <f>F103*$F$10+G103*$G$10+H103*$H$10+I103*$I$10+J103*$J$10+K103*$K$10+L103*$L$10+M103*$M$10+N103*$N$10+O103*$O$10+P103*$P$10+Q103*$Q$10+R103*$R$10+S103*$S$10+T103*$T$10+U103*$U$10+V103*$V$10</f>
        <v>0</v>
      </c>
      <c r="X103" s="116"/>
      <c r="Z103" s="53">
        <v>3</v>
      </c>
      <c r="AA103" s="54">
        <v>0</v>
      </c>
      <c r="AB103" s="54">
        <v>2</v>
      </c>
      <c r="AC103" s="54">
        <v>2</v>
      </c>
      <c r="AD103" s="54">
        <v>1</v>
      </c>
      <c r="AE103" s="54">
        <v>3</v>
      </c>
      <c r="AF103" s="54">
        <v>3</v>
      </c>
      <c r="AG103" s="54">
        <v>0</v>
      </c>
      <c r="AH103" s="54">
        <v>0</v>
      </c>
      <c r="AI103" s="54">
        <v>2</v>
      </c>
      <c r="AJ103" s="54">
        <v>3</v>
      </c>
      <c r="AK103" s="54">
        <v>3</v>
      </c>
      <c r="AL103" s="54">
        <v>0</v>
      </c>
      <c r="AM103" s="54">
        <v>2</v>
      </c>
      <c r="AN103" s="54">
        <v>2</v>
      </c>
      <c r="AO103" s="54">
        <v>2</v>
      </c>
      <c r="AP103" s="54">
        <v>1</v>
      </c>
      <c r="AQ103" s="30">
        <f>Z103*$F$10+AA103*$G$10+AB103*$H$10+AC103*$I$10+AD103*$J$10+AE103*$K$10+AF103*$L$10+AG103*$M$10+AH103*$N$10+AI103*$O$10+AJ103*$P$10+AK103*$Q$10+AL103*$R$10+AM103*$S$10+AN103*$T$10+AO103*$U$10+AP103*$V$10</f>
        <v>96</v>
      </c>
      <c r="AR103" s="116"/>
    </row>
    <row r="104" spans="1:44" ht="15" customHeight="1" thickBot="1" x14ac:dyDescent="0.3">
      <c r="A104" s="113"/>
      <c r="B104" s="135"/>
      <c r="C104" s="136"/>
      <c r="D104" s="124"/>
      <c r="E104" s="137"/>
      <c r="F104" s="38">
        <f>(F101+F102+F103)/Clasifficación!$F$8</f>
        <v>0</v>
      </c>
      <c r="G104" s="40">
        <f>(G101+G102+G103)/Clasifficación!$F$8</f>
        <v>0</v>
      </c>
      <c r="H104" s="40">
        <f>(H101+H102+H103)/Clasifficación!$F$8</f>
        <v>0</v>
      </c>
      <c r="I104" s="40">
        <f>(I101+I102+I103)/Clasifficación!$F$8</f>
        <v>0</v>
      </c>
      <c r="J104" s="40">
        <f>(J101+J102+J103)/Clasifficación!$F$8</f>
        <v>0</v>
      </c>
      <c r="K104" s="40">
        <f>(K101+K102+K103)/Clasifficación!$F$8</f>
        <v>0</v>
      </c>
      <c r="L104" s="40">
        <f>(L101+L102+L103)/Clasifficación!$F$8</f>
        <v>0</v>
      </c>
      <c r="M104" s="40">
        <f>(M101+M102+M103)/Clasifficación!$F$8</f>
        <v>0</v>
      </c>
      <c r="N104" s="40">
        <f>(N101+N102+N103)/Clasifficación!$F$8</f>
        <v>0</v>
      </c>
      <c r="O104" s="40">
        <f>(O101+O102+O103)/Clasifficación!$F$8</f>
        <v>0</v>
      </c>
      <c r="P104" s="40">
        <f>(P101+P102+P103)/Clasifficación!$F$8</f>
        <v>0</v>
      </c>
      <c r="Q104" s="40">
        <f>(Q101+Q102+Q103)/Clasifficación!$F$8</f>
        <v>0</v>
      </c>
      <c r="R104" s="40">
        <f>(R101+R102+R103)/Clasifficación!$F$8</f>
        <v>0</v>
      </c>
      <c r="S104" s="40">
        <f>(S101+S102+S103)/Clasifficación!$F$8</f>
        <v>0</v>
      </c>
      <c r="T104" s="40">
        <f>(T101+T102+T103)/Clasifficación!$F$8</f>
        <v>0</v>
      </c>
      <c r="U104" s="40">
        <f>(U101+U102+U103)/Clasifficación!$F$8</f>
        <v>0</v>
      </c>
      <c r="V104" s="40">
        <f>(V101+V102+V103)/Clasifficación!$F$8</f>
        <v>0</v>
      </c>
      <c r="W104" s="47">
        <f>W101+W102+W103</f>
        <v>0</v>
      </c>
      <c r="X104" s="117"/>
      <c r="Z104" s="38">
        <f>(Z101+Z102+Z103)/Clasifficación!$F$8</f>
        <v>3</v>
      </c>
      <c r="AA104" s="40">
        <f>(AA101+AA102+AA103)/Clasifficación!$F$8</f>
        <v>0</v>
      </c>
      <c r="AB104" s="40">
        <f>(AB101+AB102+AB103)/Clasifficación!$F$8</f>
        <v>2</v>
      </c>
      <c r="AC104" s="40">
        <f>(AC101+AC102+AC103)/Clasifficación!$F$8</f>
        <v>2.3333333333333335</v>
      </c>
      <c r="AD104" s="40">
        <f>(AD101+AD102+AD103)/Clasifficación!$F$8</f>
        <v>1.3333333333333333</v>
      </c>
      <c r="AE104" s="40">
        <f>(AE101+AE102+AE103)/Clasifficación!$F$8</f>
        <v>2.3333333333333335</v>
      </c>
      <c r="AF104" s="40">
        <f>(AF101+AF102+AF103)/Clasifficación!$F$8</f>
        <v>2.6666666666666665</v>
      </c>
      <c r="AG104" s="40">
        <f>(AG101+AG102+AG103)/Clasifficación!$F$8</f>
        <v>0</v>
      </c>
      <c r="AH104" s="40">
        <f>(AH101+AH102+AH103)/Clasifficación!$F$8</f>
        <v>0</v>
      </c>
      <c r="AI104" s="40">
        <f>(AI101+AI102+AI103)/Clasifficación!$F$8</f>
        <v>1.6666666666666667</v>
      </c>
      <c r="AJ104" s="40">
        <f>(AJ101+AJ102+AJ103)/Clasifficación!$F$8</f>
        <v>2.3333333333333335</v>
      </c>
      <c r="AK104" s="40">
        <f>(AK101+AK102+AK103)/Clasifficación!$F$8</f>
        <v>2.3333333333333335</v>
      </c>
      <c r="AL104" s="40">
        <f>(AL101+AL102+AL103)/Clasifficación!$F$8</f>
        <v>0.33333333333333331</v>
      </c>
      <c r="AM104" s="40">
        <f>(AM101+AM102+AM103)/Clasifficación!$F$8</f>
        <v>1.6666666666666667</v>
      </c>
      <c r="AN104" s="40">
        <f>(AN101+AN102+AN103)/Clasifficación!$F$8</f>
        <v>2</v>
      </c>
      <c r="AO104" s="40">
        <f>(AO101+AO102+AO103)/Clasifficación!$F$8</f>
        <v>2</v>
      </c>
      <c r="AP104" s="40">
        <f>(AP101+AP102+AP103)/Clasifficación!$F$8</f>
        <v>1</v>
      </c>
      <c r="AQ104" s="47">
        <f>AQ101+AQ102+AQ103</f>
        <v>273</v>
      </c>
      <c r="AR104" s="117"/>
    </row>
    <row r="105" spans="1:44" ht="14.25" customHeight="1" x14ac:dyDescent="0.2">
      <c r="A105" s="113"/>
      <c r="B105" s="135"/>
      <c r="C105" s="136"/>
      <c r="D105" s="124"/>
      <c r="E105" s="137"/>
      <c r="F105" s="11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29">
        <f>F105*$F$10+G105*$G$10+H105*$H$10+I105*$I$10+J105*$J$10+K105*$K$10+L105*$L$10+M105*$M$10+N105*$N$10+O105*$O$10+P105*$P$10+Q105*$Q$10+R105*$R$10+S105*$S$10+T105*$T$10+U105*$U$10+V105*$V$10</f>
        <v>0</v>
      </c>
      <c r="X105" s="118">
        <f>W108*1000/(MAX(W$20,W$28,W$36,W$44,W$52,W$60,W$68,W$76,W$84,W$92,W$100))</f>
        <v>0</v>
      </c>
      <c r="Z105" s="11">
        <v>1</v>
      </c>
      <c r="AA105" s="12">
        <v>0</v>
      </c>
      <c r="AB105" s="12">
        <v>3</v>
      </c>
      <c r="AC105" s="12">
        <v>4</v>
      </c>
      <c r="AD105" s="12">
        <v>3</v>
      </c>
      <c r="AE105" s="12">
        <v>4</v>
      </c>
      <c r="AF105" s="12">
        <v>4</v>
      </c>
      <c r="AG105" s="12">
        <v>3</v>
      </c>
      <c r="AH105" s="12">
        <v>1</v>
      </c>
      <c r="AI105" s="12">
        <v>3</v>
      </c>
      <c r="AJ105" s="12">
        <v>4</v>
      </c>
      <c r="AK105" s="12">
        <v>4</v>
      </c>
      <c r="AL105" s="12">
        <v>3</v>
      </c>
      <c r="AM105" s="12">
        <v>2</v>
      </c>
      <c r="AN105" s="12">
        <v>1</v>
      </c>
      <c r="AO105" s="12">
        <v>3</v>
      </c>
      <c r="AP105" s="12">
        <v>1</v>
      </c>
      <c r="AQ105" s="29">
        <f>Z105*$F$10+AA105*$G$10+AB105*$H$10+AC105*$I$10+AD105*$J$10+AE105*$K$10+AF105*$L$10+AG105*$M$10+AH105*$N$10+AI105*$O$10+AJ105*$P$10+AK105*$Q$10+AL105*$R$10+AM105*$S$10+AN105*$T$10+AO105*$U$10+AP105*$V$10</f>
        <v>154</v>
      </c>
      <c r="AR105" s="118">
        <f>AQ108*1000/(MAX(AQ$20,AQ$28,AQ$36,AQ$44,AQ$52,AQ$60,AQ$68,AQ$76,AQ$84,AQ$92,AQ$100:AQ$108))</f>
        <v>445.38706256627785</v>
      </c>
    </row>
    <row r="106" spans="1:44" ht="12.75" customHeight="1" thickBot="1" x14ac:dyDescent="0.25">
      <c r="A106" s="113"/>
      <c r="B106" s="138"/>
      <c r="C106" s="139"/>
      <c r="D106" s="139"/>
      <c r="E106" s="140"/>
      <c r="F106" s="14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30">
        <f>F106*$F$10+G106*$G$10+H106*$H$10+I106*$I$10+J106*$J$10+K106*$K$10+L106*$L$10+M106*$M$10+N106*$N$10+O106*$O$10+P106*$P$10+Q106*$Q$10+R106*$R$10+S106*$S$10+T106*$T$10+U106*$U$10+V106*$V$10</f>
        <v>0</v>
      </c>
      <c r="X106" s="119"/>
      <c r="Z106" s="14">
        <v>1</v>
      </c>
      <c r="AA106" s="15">
        <v>0</v>
      </c>
      <c r="AB106" s="15">
        <v>3</v>
      </c>
      <c r="AC106" s="15">
        <v>4</v>
      </c>
      <c r="AD106" s="15">
        <v>3</v>
      </c>
      <c r="AE106" s="15">
        <v>4</v>
      </c>
      <c r="AF106" s="15">
        <v>3</v>
      </c>
      <c r="AG106" s="15">
        <v>2</v>
      </c>
      <c r="AH106" s="15">
        <v>1</v>
      </c>
      <c r="AI106" s="15">
        <v>2</v>
      </c>
      <c r="AJ106" s="15">
        <v>3</v>
      </c>
      <c r="AK106" s="15">
        <v>3</v>
      </c>
      <c r="AL106" s="15">
        <v>3</v>
      </c>
      <c r="AM106" s="15">
        <v>2</v>
      </c>
      <c r="AN106" s="15">
        <v>0</v>
      </c>
      <c r="AO106" s="15">
        <v>3</v>
      </c>
      <c r="AP106" s="15">
        <v>1</v>
      </c>
      <c r="AQ106" s="30">
        <f>Z106*$F$10+AA106*$G$10+AB106*$H$10+AC106*$I$10+AD106*$J$10+AE106*$K$10+AF106*$L$10+AG106*$M$10+AH106*$N$10+AI106*$O$10+AJ106*$P$10+AK106*$Q$10+AL106*$R$10+AM106*$S$10+AN106*$T$10+AO106*$U$10+AP106*$V$10</f>
        <v>132</v>
      </c>
      <c r="AR106" s="119"/>
    </row>
    <row r="107" spans="1:44" ht="12.75" customHeight="1" thickBot="1" x14ac:dyDescent="0.25">
      <c r="A107" s="113"/>
      <c r="B107" s="48" t="s">
        <v>68</v>
      </c>
      <c r="C107" s="48" t="s">
        <v>69</v>
      </c>
      <c r="D107" s="48" t="s">
        <v>68</v>
      </c>
      <c r="E107" s="48" t="s">
        <v>69</v>
      </c>
      <c r="F107" s="14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30">
        <f>F107*$F$10+G107*$G$10+H107*$H$10+I107*$I$10+J107*$J$10+K107*$K$10+L107*$L$10+M107*$M$10+N107*$N$10+O107*$O$10+P107*$P$10+Q107*$Q$10+R107*$R$10+S107*$S$10+T107*$T$10+U107*$U$10+V107*$V$10</f>
        <v>0</v>
      </c>
      <c r="X107" s="119"/>
      <c r="Z107" s="14">
        <v>1</v>
      </c>
      <c r="AA107" s="15">
        <v>0</v>
      </c>
      <c r="AB107" s="15">
        <v>3</v>
      </c>
      <c r="AC107" s="15">
        <v>4</v>
      </c>
      <c r="AD107" s="15">
        <v>2</v>
      </c>
      <c r="AE107" s="15">
        <v>3</v>
      </c>
      <c r="AF107" s="15">
        <v>3</v>
      </c>
      <c r="AG107" s="15">
        <v>2</v>
      </c>
      <c r="AH107" s="15">
        <v>2</v>
      </c>
      <c r="AI107" s="15">
        <v>2</v>
      </c>
      <c r="AJ107" s="15">
        <v>3</v>
      </c>
      <c r="AK107" s="15">
        <v>3</v>
      </c>
      <c r="AL107" s="15">
        <v>3</v>
      </c>
      <c r="AM107" s="15">
        <v>2</v>
      </c>
      <c r="AN107" s="15">
        <v>1</v>
      </c>
      <c r="AO107" s="15">
        <v>3</v>
      </c>
      <c r="AP107" s="15">
        <v>1</v>
      </c>
      <c r="AQ107" s="30">
        <f>Z107*$F$10+AA107*$G$10+AB107*$H$10+AC107*$I$10+AD107*$J$10+AE107*$K$10+AF107*$L$10+AG107*$M$10+AH107*$N$10+AI107*$O$10+AJ107*$P$10+AK107*$Q$10+AL107*$R$10+AM107*$S$10+AN107*$T$10+AO107*$U$10+AP107*$V$10</f>
        <v>134</v>
      </c>
      <c r="AR107" s="119"/>
    </row>
    <row r="108" spans="1:44" ht="15" customHeight="1" thickBot="1" x14ac:dyDescent="0.3">
      <c r="A108" s="114"/>
      <c r="B108" s="49">
        <f>X101</f>
        <v>0</v>
      </c>
      <c r="C108" s="61">
        <f>X105</f>
        <v>0</v>
      </c>
      <c r="D108" s="49">
        <f>AR101</f>
        <v>274.09638554216866</v>
      </c>
      <c r="E108" s="61">
        <f>AR105</f>
        <v>445.38706256627785</v>
      </c>
      <c r="F108" s="38">
        <f>(F105+F106+F107)/Clasifficación!$F$8</f>
        <v>0</v>
      </c>
      <c r="G108" s="40">
        <f>(G105+G106+G107)/Clasifficación!$F$8</f>
        <v>0</v>
      </c>
      <c r="H108" s="40">
        <f>(H105+H106+H107)/Clasifficación!$F$8</f>
        <v>0</v>
      </c>
      <c r="I108" s="40">
        <f>(I105+I106+I107)/Clasifficación!$F$8</f>
        <v>0</v>
      </c>
      <c r="J108" s="40">
        <f>(J105+J106+J107)/Clasifficación!$F$8</f>
        <v>0</v>
      </c>
      <c r="K108" s="40">
        <f>(K105+K106+K107)/Clasifficación!$F$8</f>
        <v>0</v>
      </c>
      <c r="L108" s="40">
        <f>(L105+L106+L107)/Clasifficación!$F$8</f>
        <v>0</v>
      </c>
      <c r="M108" s="40">
        <f>(M105+M106+M107)/Clasifficación!$F$8</f>
        <v>0</v>
      </c>
      <c r="N108" s="40">
        <f>(N105+N106+N107)/Clasifficación!$F$8</f>
        <v>0</v>
      </c>
      <c r="O108" s="40">
        <f>(O105+O106+O107)/Clasifficación!$F$8</f>
        <v>0</v>
      </c>
      <c r="P108" s="40">
        <f>(P105+P106+P107)/Clasifficación!$F$8</f>
        <v>0</v>
      </c>
      <c r="Q108" s="40">
        <f>(Q105+Q106+Q107)/Clasifficación!$F$8</f>
        <v>0</v>
      </c>
      <c r="R108" s="40">
        <f>(R105+R106+R107)/Clasifficación!$F$8</f>
        <v>0</v>
      </c>
      <c r="S108" s="40">
        <f>(S105+S106+S107)/Clasifficación!$F$8</f>
        <v>0</v>
      </c>
      <c r="T108" s="40">
        <f>(T105+T106+T107)/Clasifficación!$F$8</f>
        <v>0</v>
      </c>
      <c r="U108" s="40">
        <f>(U105+U106+U107)/Clasifficación!$F$8</f>
        <v>0</v>
      </c>
      <c r="V108" s="40">
        <f>(V105+V106+V107)/Clasifficación!$F$8</f>
        <v>0</v>
      </c>
      <c r="W108" s="47">
        <f>W105+W106+W107</f>
        <v>0</v>
      </c>
      <c r="X108" s="120"/>
      <c r="Z108" s="38">
        <f>(Z105+Z106+Z107)/Clasifficación!$F$8</f>
        <v>1</v>
      </c>
      <c r="AA108" s="40">
        <f>(AA105+AA106+AA107)/Clasifficación!$F$8</f>
        <v>0</v>
      </c>
      <c r="AB108" s="40">
        <f>(AB105+AB106+AB107)/Clasifficación!$F$8</f>
        <v>3</v>
      </c>
      <c r="AC108" s="40">
        <f>(AC105+AC106+AC107)/Clasifficación!$F$8</f>
        <v>4</v>
      </c>
      <c r="AD108" s="40">
        <f>(AD105+AD106+AD107)/Clasifficación!$F$8</f>
        <v>2.6666666666666665</v>
      </c>
      <c r="AE108" s="40">
        <f>(AE105+AE106+AE107)/Clasifficación!$F$8</f>
        <v>3.6666666666666665</v>
      </c>
      <c r="AF108" s="40">
        <f>(AF105+AF106+AF107)/Clasifficación!$F$8</f>
        <v>3.3333333333333335</v>
      </c>
      <c r="AG108" s="40">
        <f>(AG105+AG106+AG107)/Clasifficación!$F$8</f>
        <v>2.3333333333333335</v>
      </c>
      <c r="AH108" s="40">
        <f>(AH105+AH106+AH107)/Clasifficación!$F$8</f>
        <v>1.3333333333333333</v>
      </c>
      <c r="AI108" s="40">
        <f>(AI105+AI106+AI107)/Clasifficación!$F$8</f>
        <v>2.3333333333333335</v>
      </c>
      <c r="AJ108" s="40">
        <f>(AJ105+AJ106+AJ107)/Clasifficación!$F$8</f>
        <v>3.3333333333333335</v>
      </c>
      <c r="AK108" s="40">
        <f>(AK105+AK106+AK107)/Clasifficación!$F$8</f>
        <v>3.3333333333333335</v>
      </c>
      <c r="AL108" s="40">
        <f>(AL105+AL106+AL107)/Clasifficación!$F$8</f>
        <v>3</v>
      </c>
      <c r="AM108" s="40">
        <f>(AM105+AM106+AM107)/Clasifficación!$F$8</f>
        <v>2</v>
      </c>
      <c r="AN108" s="40">
        <f>(AN105+AN106+AN107)/Clasifficación!$F$8</f>
        <v>0.66666666666666663</v>
      </c>
      <c r="AO108" s="40">
        <f>(AO105+AO106+AO107)/Clasifficación!$F$8</f>
        <v>3</v>
      </c>
      <c r="AP108" s="40">
        <f>(AP105+AP106+AP107)/Clasifficación!$F$8</f>
        <v>1</v>
      </c>
      <c r="AQ108" s="47">
        <f>AQ105+AQ106+AQ107</f>
        <v>420</v>
      </c>
      <c r="AR108" s="120"/>
    </row>
  </sheetData>
  <mergeCells count="123">
    <mergeCell ref="B13:E18"/>
    <mergeCell ref="B21:E26"/>
    <mergeCell ref="B29:E34"/>
    <mergeCell ref="B37:E42"/>
    <mergeCell ref="B45:E50"/>
    <mergeCell ref="B53:E58"/>
    <mergeCell ref="AR85:AR88"/>
    <mergeCell ref="AR89:AR92"/>
    <mergeCell ref="AR93:AR96"/>
    <mergeCell ref="AR97:AR100"/>
    <mergeCell ref="AR81:AR84"/>
    <mergeCell ref="B101:E106"/>
    <mergeCell ref="B77:E82"/>
    <mergeCell ref="A101:A108"/>
    <mergeCell ref="X101:X104"/>
    <mergeCell ref="AR101:AR104"/>
    <mergeCell ref="X105:X108"/>
    <mergeCell ref="AR105:AR108"/>
    <mergeCell ref="AR61:AR64"/>
    <mergeCell ref="AR65:AR68"/>
    <mergeCell ref="AR69:AR72"/>
    <mergeCell ref="AR73:AR76"/>
    <mergeCell ref="AR77:AR80"/>
    <mergeCell ref="AR37:AR40"/>
    <mergeCell ref="AR41:AR44"/>
    <mergeCell ref="AR45:AR48"/>
    <mergeCell ref="AR49:AR52"/>
    <mergeCell ref="AR53:AR56"/>
    <mergeCell ref="AR57:AR60"/>
    <mergeCell ref="AR13:AR16"/>
    <mergeCell ref="AR17:AR20"/>
    <mergeCell ref="AR21:AR24"/>
    <mergeCell ref="AR25:AR28"/>
    <mergeCell ref="AR29:AR32"/>
    <mergeCell ref="AR33:AR36"/>
    <mergeCell ref="AO4:AO9"/>
    <mergeCell ref="AP4:AP9"/>
    <mergeCell ref="AQ4:AR10"/>
    <mergeCell ref="Z11:AG11"/>
    <mergeCell ref="AQ11:AQ12"/>
    <mergeCell ref="AR11:AR12"/>
    <mergeCell ref="AI4:AI9"/>
    <mergeCell ref="AJ4:AJ9"/>
    <mergeCell ref="AK4:AK9"/>
    <mergeCell ref="AL4:AL9"/>
    <mergeCell ref="AM4:AM9"/>
    <mergeCell ref="AN4:AN9"/>
    <mergeCell ref="Z1:AR3"/>
    <mergeCell ref="Z4:Z9"/>
    <mergeCell ref="AA4:AA9"/>
    <mergeCell ref="AB4:AB9"/>
    <mergeCell ref="AC4:AC9"/>
    <mergeCell ref="AD4:AD9"/>
    <mergeCell ref="AE4:AE9"/>
    <mergeCell ref="AF4:AF9"/>
    <mergeCell ref="AG4:AG9"/>
    <mergeCell ref="AH4:AH9"/>
    <mergeCell ref="X13:X16"/>
    <mergeCell ref="X17:X20"/>
    <mergeCell ref="A13:A20"/>
    <mergeCell ref="W11:W12"/>
    <mergeCell ref="T4:T9"/>
    <mergeCell ref="U4:U9"/>
    <mergeCell ref="V4:V9"/>
    <mergeCell ref="O4:O9"/>
    <mergeCell ref="X53:X56"/>
    <mergeCell ref="P4:P9"/>
    <mergeCell ref="X21:X24"/>
    <mergeCell ref="X25:X28"/>
    <mergeCell ref="A29:A36"/>
    <mergeCell ref="X29:X32"/>
    <mergeCell ref="X33:X36"/>
    <mergeCell ref="A4:A12"/>
    <mergeCell ref="B4:C9"/>
    <mergeCell ref="F4:F9"/>
    <mergeCell ref="Q4:Q9"/>
    <mergeCell ref="X37:X40"/>
    <mergeCell ref="X41:X44"/>
    <mergeCell ref="A45:A52"/>
    <mergeCell ref="X45:X48"/>
    <mergeCell ref="X49:X52"/>
    <mergeCell ref="G4:G9"/>
    <mergeCell ref="D4:E9"/>
    <mergeCell ref="D10:E10"/>
    <mergeCell ref="D11:E11"/>
    <mergeCell ref="I4:I9"/>
    <mergeCell ref="X57:X60"/>
    <mergeCell ref="X11:X12"/>
    <mergeCell ref="F1:X3"/>
    <mergeCell ref="W4:X10"/>
    <mergeCell ref="J4:J9"/>
    <mergeCell ref="K4:K9"/>
    <mergeCell ref="L4:L9"/>
    <mergeCell ref="R4:R9"/>
    <mergeCell ref="S4:S9"/>
    <mergeCell ref="M4:M9"/>
    <mergeCell ref="A53:A60"/>
    <mergeCell ref="A37:A44"/>
    <mergeCell ref="A21:A28"/>
    <mergeCell ref="X85:X88"/>
    <mergeCell ref="H4:H9"/>
    <mergeCell ref="N4:N9"/>
    <mergeCell ref="B10:C10"/>
    <mergeCell ref="B11:C11"/>
    <mergeCell ref="F11:M11"/>
    <mergeCell ref="X61:X64"/>
    <mergeCell ref="X65:X68"/>
    <mergeCell ref="A69:A76"/>
    <mergeCell ref="X69:X72"/>
    <mergeCell ref="X73:X76"/>
    <mergeCell ref="A61:A68"/>
    <mergeCell ref="B61:E66"/>
    <mergeCell ref="B69:E74"/>
    <mergeCell ref="A93:A100"/>
    <mergeCell ref="X93:X96"/>
    <mergeCell ref="X97:X100"/>
    <mergeCell ref="A77:A84"/>
    <mergeCell ref="X77:X80"/>
    <mergeCell ref="X81:X84"/>
    <mergeCell ref="A85:A92"/>
    <mergeCell ref="X89:X92"/>
    <mergeCell ref="B85:E90"/>
    <mergeCell ref="B93:E98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="97" workbookViewId="0">
      <selection activeCell="AP37" sqref="AP37"/>
    </sheetView>
  </sheetViews>
  <sheetFormatPr baseColWidth="10" defaultRowHeight="12.75" outlineLevelCol="1" x14ac:dyDescent="0.2"/>
  <cols>
    <col min="1" max="1" width="6" customWidth="1"/>
    <col min="2" max="5" width="7.7109375" bestFit="1" customWidth="1"/>
    <col min="6" max="14" width="2.7109375" hidden="1" customWidth="1" outlineLevel="1"/>
    <col min="15" max="15" width="3" hidden="1" customWidth="1" outlineLevel="1"/>
    <col min="16" max="17" width="3.140625" hidden="1" customWidth="1" outlineLevel="1"/>
    <col min="18" max="18" width="3.7109375" hidden="1" customWidth="1" outlineLevel="1"/>
    <col min="19" max="19" width="3.85546875" hidden="1" customWidth="1" outlineLevel="1"/>
    <col min="20" max="20" width="3.28515625" hidden="1" customWidth="1" outlineLevel="1"/>
    <col min="21" max="21" width="3" hidden="1" customWidth="1" outlineLevel="1"/>
    <col min="22" max="22" width="3.28515625" hidden="1" customWidth="1" outlineLevel="1"/>
    <col min="23" max="23" width="5.85546875" hidden="1" customWidth="1" outlineLevel="1"/>
    <col min="24" max="24" width="6.5703125" hidden="1" customWidth="1" outlineLevel="1"/>
    <col min="25" max="25" width="2.5703125" customWidth="1" collapsed="1"/>
    <col min="26" max="34" width="2.7109375" customWidth="1" outlineLevel="1"/>
    <col min="35" max="35" width="3" customWidth="1" outlineLevel="1"/>
    <col min="36" max="37" width="3.140625" customWidth="1" outlineLevel="1"/>
    <col min="38" max="38" width="3.7109375" customWidth="1" outlineLevel="1"/>
    <col min="39" max="39" width="3.85546875" customWidth="1" outlineLevel="1"/>
    <col min="40" max="40" width="3.28515625" customWidth="1" outlineLevel="1"/>
    <col min="41" max="41" width="3" customWidth="1" outlineLevel="1"/>
    <col min="42" max="42" width="3.28515625" customWidth="1" outlineLevel="1"/>
    <col min="43" max="43" width="5.85546875" customWidth="1" outlineLevel="1"/>
    <col min="44" max="44" width="6.5703125" customWidth="1" outlineLevel="1"/>
    <col min="45" max="45" width="2.5703125" customWidth="1"/>
  </cols>
  <sheetData>
    <row r="1" spans="1:44" ht="12.75" customHeight="1" x14ac:dyDescent="0.2">
      <c r="F1" s="102" t="s">
        <v>17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4"/>
      <c r="Z1" s="102" t="s">
        <v>86</v>
      </c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4"/>
    </row>
    <row r="2" spans="1:44" x14ac:dyDescent="0.2"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  <c r="Z2" s="105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4"/>
    </row>
    <row r="3" spans="1:44" x14ac:dyDescent="0.2"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  <c r="Z3" s="105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4"/>
    </row>
    <row r="4" spans="1:44" ht="40.5" customHeight="1" x14ac:dyDescent="0.2">
      <c r="A4" s="106" t="s">
        <v>16</v>
      </c>
      <c r="B4" s="109" t="s">
        <v>10</v>
      </c>
      <c r="C4" s="109"/>
      <c r="D4" s="109" t="s">
        <v>10</v>
      </c>
      <c r="E4" s="109"/>
      <c r="F4" s="110" t="s">
        <v>54</v>
      </c>
      <c r="G4" s="110" t="s">
        <v>37</v>
      </c>
      <c r="H4" s="110" t="s">
        <v>55</v>
      </c>
      <c r="I4" s="110" t="s">
        <v>56</v>
      </c>
      <c r="J4" s="110" t="s">
        <v>57</v>
      </c>
      <c r="K4" s="110" t="s">
        <v>58</v>
      </c>
      <c r="L4" s="110" t="s">
        <v>59</v>
      </c>
      <c r="M4" s="110" t="s">
        <v>60</v>
      </c>
      <c r="N4" s="110" t="s">
        <v>61</v>
      </c>
      <c r="O4" s="110" t="s">
        <v>62</v>
      </c>
      <c r="P4" s="110" t="s">
        <v>38</v>
      </c>
      <c r="Q4" s="110" t="s">
        <v>63</v>
      </c>
      <c r="R4" s="110" t="s">
        <v>36</v>
      </c>
      <c r="S4" s="110" t="s">
        <v>64</v>
      </c>
      <c r="T4" s="110" t="s">
        <v>65</v>
      </c>
      <c r="U4" s="110" t="s">
        <v>66</v>
      </c>
      <c r="V4" s="110" t="s">
        <v>67</v>
      </c>
      <c r="W4" s="121">
        <f>SUM(F10:V10)</f>
        <v>60</v>
      </c>
      <c r="X4" s="122"/>
      <c r="Z4" s="110" t="s">
        <v>54</v>
      </c>
      <c r="AA4" s="110" t="s">
        <v>37</v>
      </c>
      <c r="AB4" s="110" t="s">
        <v>55</v>
      </c>
      <c r="AC4" s="110" t="s">
        <v>56</v>
      </c>
      <c r="AD4" s="110" t="s">
        <v>57</v>
      </c>
      <c r="AE4" s="110" t="s">
        <v>58</v>
      </c>
      <c r="AF4" s="110" t="s">
        <v>59</v>
      </c>
      <c r="AG4" s="110" t="s">
        <v>60</v>
      </c>
      <c r="AH4" s="110" t="s">
        <v>61</v>
      </c>
      <c r="AI4" s="110" t="s">
        <v>62</v>
      </c>
      <c r="AJ4" s="110" t="s">
        <v>38</v>
      </c>
      <c r="AK4" s="110" t="s">
        <v>63</v>
      </c>
      <c r="AL4" s="110" t="s">
        <v>36</v>
      </c>
      <c r="AM4" s="110" t="s">
        <v>64</v>
      </c>
      <c r="AN4" s="110" t="s">
        <v>65</v>
      </c>
      <c r="AO4" s="110" t="s">
        <v>66</v>
      </c>
      <c r="AP4" s="110" t="s">
        <v>67</v>
      </c>
      <c r="AQ4" s="121">
        <f>SUM(Z10:AP10)</f>
        <v>60</v>
      </c>
      <c r="AR4" s="122"/>
    </row>
    <row r="5" spans="1:44" ht="12.75" customHeight="1" x14ac:dyDescent="0.2">
      <c r="A5" s="107"/>
      <c r="B5" s="109"/>
      <c r="C5" s="109"/>
      <c r="D5" s="109"/>
      <c r="E5" s="109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22"/>
      <c r="X5" s="122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22"/>
      <c r="AR5" s="122"/>
    </row>
    <row r="6" spans="1:44" ht="12.75" customHeight="1" x14ac:dyDescent="0.2">
      <c r="A6" s="107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22"/>
      <c r="X6" s="122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22"/>
      <c r="AR6" s="122"/>
    </row>
    <row r="7" spans="1:44" ht="12.75" customHeight="1" x14ac:dyDescent="0.2">
      <c r="A7" s="107"/>
      <c r="B7" s="109"/>
      <c r="C7" s="109"/>
      <c r="D7" s="109"/>
      <c r="E7" s="109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22"/>
      <c r="X7" s="122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22"/>
      <c r="AR7" s="122"/>
    </row>
    <row r="8" spans="1:44" ht="12.75" customHeight="1" x14ac:dyDescent="0.2">
      <c r="A8" s="107"/>
      <c r="B8" s="109"/>
      <c r="C8" s="109"/>
      <c r="D8" s="109"/>
      <c r="E8" s="109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22"/>
      <c r="X8" s="122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22"/>
      <c r="AR8" s="122"/>
    </row>
    <row r="9" spans="1:44" ht="12.75" customHeight="1" x14ac:dyDescent="0.2">
      <c r="A9" s="107"/>
      <c r="B9" s="109"/>
      <c r="C9" s="109"/>
      <c r="D9" s="109"/>
      <c r="E9" s="109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22"/>
      <c r="X9" s="122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22"/>
      <c r="AR9" s="122"/>
    </row>
    <row r="10" spans="1:44" ht="12.75" customHeight="1" x14ac:dyDescent="0.2">
      <c r="A10" s="107"/>
      <c r="B10" s="123" t="s">
        <v>17</v>
      </c>
      <c r="C10" s="124"/>
      <c r="D10" s="123" t="s">
        <v>86</v>
      </c>
      <c r="E10" s="124"/>
      <c r="F10">
        <v>3</v>
      </c>
      <c r="G10">
        <v>3</v>
      </c>
      <c r="H10">
        <v>4</v>
      </c>
      <c r="I10">
        <v>3</v>
      </c>
      <c r="J10">
        <v>4</v>
      </c>
      <c r="K10">
        <v>2</v>
      </c>
      <c r="L10">
        <v>5</v>
      </c>
      <c r="M10">
        <v>4</v>
      </c>
      <c r="N10">
        <v>4</v>
      </c>
      <c r="O10">
        <v>3</v>
      </c>
      <c r="P10">
        <v>5</v>
      </c>
      <c r="Q10">
        <v>1</v>
      </c>
      <c r="R10">
        <v>5</v>
      </c>
      <c r="S10">
        <v>3</v>
      </c>
      <c r="T10">
        <v>4</v>
      </c>
      <c r="U10">
        <v>3</v>
      </c>
      <c r="V10">
        <v>4</v>
      </c>
      <c r="W10" s="122"/>
      <c r="X10" s="122"/>
      <c r="Z10">
        <v>3</v>
      </c>
      <c r="AA10">
        <v>3</v>
      </c>
      <c r="AB10">
        <v>4</v>
      </c>
      <c r="AC10">
        <v>3</v>
      </c>
      <c r="AD10">
        <v>4</v>
      </c>
      <c r="AE10">
        <v>2</v>
      </c>
      <c r="AF10">
        <v>5</v>
      </c>
      <c r="AG10">
        <v>4</v>
      </c>
      <c r="AH10">
        <v>4</v>
      </c>
      <c r="AI10">
        <v>3</v>
      </c>
      <c r="AJ10">
        <v>5</v>
      </c>
      <c r="AK10">
        <v>1</v>
      </c>
      <c r="AL10">
        <v>5</v>
      </c>
      <c r="AM10">
        <v>3</v>
      </c>
      <c r="AN10">
        <v>4</v>
      </c>
      <c r="AO10">
        <v>3</v>
      </c>
      <c r="AP10">
        <v>4</v>
      </c>
      <c r="AQ10" s="122"/>
      <c r="AR10" s="122"/>
    </row>
    <row r="11" spans="1:44" ht="12.75" customHeight="1" x14ac:dyDescent="0.2">
      <c r="A11" s="107"/>
      <c r="B11" s="125" t="s">
        <v>11</v>
      </c>
      <c r="C11" s="125"/>
      <c r="D11" s="125" t="s">
        <v>11</v>
      </c>
      <c r="E11" s="125"/>
      <c r="F11" s="126" t="s">
        <v>12</v>
      </c>
      <c r="G11" s="127"/>
      <c r="H11" s="127"/>
      <c r="I11" s="127"/>
      <c r="J11" s="127"/>
      <c r="K11" s="127"/>
      <c r="L11" s="127"/>
      <c r="M11" s="127"/>
      <c r="N11" s="24"/>
      <c r="O11" s="24"/>
      <c r="P11" s="24"/>
      <c r="Q11" s="39"/>
      <c r="R11" s="39"/>
      <c r="S11" s="39"/>
      <c r="T11" s="39"/>
      <c r="U11" s="24"/>
      <c r="V11" s="24"/>
      <c r="W11" s="128" t="s">
        <v>13</v>
      </c>
      <c r="X11" s="130" t="s">
        <v>26</v>
      </c>
      <c r="Z11" s="126" t="s">
        <v>12</v>
      </c>
      <c r="AA11" s="127"/>
      <c r="AB11" s="127"/>
      <c r="AC11" s="127"/>
      <c r="AD11" s="127"/>
      <c r="AE11" s="127"/>
      <c r="AF11" s="127"/>
      <c r="AG11" s="127"/>
      <c r="AH11" s="24"/>
      <c r="AI11" s="24"/>
      <c r="AJ11" s="24"/>
      <c r="AK11" s="39"/>
      <c r="AL11" s="39"/>
      <c r="AM11" s="39"/>
      <c r="AN11" s="39"/>
      <c r="AO11" s="24"/>
      <c r="AP11" s="24"/>
      <c r="AQ11" s="128" t="s">
        <v>13</v>
      </c>
      <c r="AR11" s="130" t="s">
        <v>26</v>
      </c>
    </row>
    <row r="12" spans="1:44" ht="13.5" customHeight="1" thickBot="1" x14ac:dyDescent="0.25">
      <c r="A12" s="108"/>
      <c r="B12" s="13" t="s">
        <v>14</v>
      </c>
      <c r="C12" s="13" t="s">
        <v>15</v>
      </c>
      <c r="D12" s="13" t="s">
        <v>14</v>
      </c>
      <c r="E12" s="13" t="s">
        <v>15</v>
      </c>
      <c r="F12" s="8">
        <v>1</v>
      </c>
      <c r="G12" s="9">
        <v>2</v>
      </c>
      <c r="H12" s="9">
        <v>3</v>
      </c>
      <c r="I12" s="10">
        <v>4</v>
      </c>
      <c r="J12" s="8">
        <v>5</v>
      </c>
      <c r="K12" s="9">
        <v>6</v>
      </c>
      <c r="L12" s="9">
        <v>7</v>
      </c>
      <c r="M12" s="10">
        <v>8</v>
      </c>
      <c r="N12" s="9">
        <v>9</v>
      </c>
      <c r="O12" s="9">
        <v>10</v>
      </c>
      <c r="P12" s="10">
        <v>11</v>
      </c>
      <c r="Q12" s="8">
        <v>12</v>
      </c>
      <c r="R12" s="9">
        <v>13</v>
      </c>
      <c r="S12" s="9">
        <v>14</v>
      </c>
      <c r="T12" s="10">
        <v>15</v>
      </c>
      <c r="U12" s="9">
        <v>16</v>
      </c>
      <c r="V12" s="9">
        <v>17</v>
      </c>
      <c r="W12" s="129"/>
      <c r="X12" s="131"/>
      <c r="Z12" s="8">
        <v>1</v>
      </c>
      <c r="AA12" s="9">
        <v>2</v>
      </c>
      <c r="AB12" s="9">
        <v>3</v>
      </c>
      <c r="AC12" s="10">
        <v>4</v>
      </c>
      <c r="AD12" s="8">
        <v>5</v>
      </c>
      <c r="AE12" s="9">
        <v>6</v>
      </c>
      <c r="AF12" s="9">
        <v>7</v>
      </c>
      <c r="AG12" s="10">
        <v>8</v>
      </c>
      <c r="AH12" s="9">
        <v>9</v>
      </c>
      <c r="AI12" s="9">
        <v>10</v>
      </c>
      <c r="AJ12" s="10">
        <v>11</v>
      </c>
      <c r="AK12" s="8">
        <v>12</v>
      </c>
      <c r="AL12" s="9">
        <v>13</v>
      </c>
      <c r="AM12" s="9">
        <v>14</v>
      </c>
      <c r="AN12" s="10">
        <v>15</v>
      </c>
      <c r="AO12" s="9">
        <v>16</v>
      </c>
      <c r="AP12" s="9">
        <v>17</v>
      </c>
      <c r="AQ12" s="129"/>
      <c r="AR12" s="131"/>
    </row>
    <row r="13" spans="1:44" ht="14.25" customHeight="1" x14ac:dyDescent="0.2">
      <c r="A13" s="112">
        <f>Clasifficación!A29</f>
        <v>11</v>
      </c>
      <c r="B13" s="132" t="str">
        <f>Clasifficación!B29</f>
        <v>Francisco Sánchez</v>
      </c>
      <c r="C13" s="134"/>
      <c r="D13" s="132">
        <f>Clasifficación!D29</f>
        <v>0</v>
      </c>
      <c r="E13" s="134"/>
      <c r="F13" s="51">
        <v>6</v>
      </c>
      <c r="G13" s="52">
        <v>7</v>
      </c>
      <c r="H13" s="52">
        <v>6</v>
      </c>
      <c r="I13" s="52">
        <v>6</v>
      </c>
      <c r="J13" s="52">
        <v>6</v>
      </c>
      <c r="K13" s="52">
        <v>8</v>
      </c>
      <c r="L13" s="52">
        <v>7</v>
      </c>
      <c r="M13" s="52">
        <v>3</v>
      </c>
      <c r="N13" s="52">
        <v>6</v>
      </c>
      <c r="O13" s="52">
        <v>6</v>
      </c>
      <c r="P13" s="52">
        <v>6</v>
      </c>
      <c r="Q13" s="52">
        <v>8</v>
      </c>
      <c r="R13" s="52">
        <v>6</v>
      </c>
      <c r="S13" s="52">
        <v>8</v>
      </c>
      <c r="T13" s="52">
        <v>7</v>
      </c>
      <c r="U13" s="52">
        <v>6</v>
      </c>
      <c r="V13" s="52">
        <v>6</v>
      </c>
      <c r="W13" s="29">
        <f>F13*$F$10+G13*$G$10+H13*$H$10+I13*$I$10+J13*$J$10+K13*$K$10+L13*$L$10+M13*$M$10+N13*$N$10+O13*$O$10+P13*$P$10+Q13*$Q$10+R13*$R$10+S13*$S$10+T13*$T$10+U13*$U$10+V13*$V$10</f>
        <v>372</v>
      </c>
      <c r="X13" s="115">
        <f>W16*1000/(MAX(W$16,W$24,W$32))</f>
        <v>1000</v>
      </c>
      <c r="Z13" s="51">
        <v>5</v>
      </c>
      <c r="AA13" s="52">
        <v>6</v>
      </c>
      <c r="AB13" s="52">
        <v>6</v>
      </c>
      <c r="AC13" s="52">
        <v>5</v>
      </c>
      <c r="AD13" s="52">
        <v>5</v>
      </c>
      <c r="AE13" s="52">
        <v>6</v>
      </c>
      <c r="AF13" s="52">
        <v>5</v>
      </c>
      <c r="AG13" s="52">
        <v>5</v>
      </c>
      <c r="AH13" s="52">
        <v>5</v>
      </c>
      <c r="AI13" s="52">
        <v>6</v>
      </c>
      <c r="AJ13" s="52">
        <v>6</v>
      </c>
      <c r="AK13" s="52">
        <v>6</v>
      </c>
      <c r="AL13" s="52">
        <v>5</v>
      </c>
      <c r="AM13" s="52">
        <v>7</v>
      </c>
      <c r="AN13" s="52">
        <v>6</v>
      </c>
      <c r="AO13" s="52">
        <v>6</v>
      </c>
      <c r="AP13" s="52">
        <v>5</v>
      </c>
      <c r="AQ13" s="29">
        <f>Z13*$F$10+AA13*$G$10+AB13*$H$10+AC13*$I$10+AD13*$J$10+AE13*$K$10+AF13*$L$10+AG13*$M$10+AH13*$N$10+AI13*$O$10+AJ13*$P$10+AK13*$Q$10+AL13*$R$10+AM13*$S$10+AN13*$T$10+AO13*$U$10+AP13*$V$10</f>
        <v>331</v>
      </c>
      <c r="AR13" s="115">
        <f>AQ16*1000/(MAX(AQ$16,AQ$24,AQ$32))</f>
        <v>711.16138763197591</v>
      </c>
    </row>
    <row r="14" spans="1:44" ht="12.75" customHeight="1" x14ac:dyDescent="0.2">
      <c r="A14" s="113"/>
      <c r="B14" s="135"/>
      <c r="C14" s="137"/>
      <c r="D14" s="135"/>
      <c r="E14" s="137"/>
      <c r="F14" s="53">
        <v>6</v>
      </c>
      <c r="G14" s="54">
        <v>7</v>
      </c>
      <c r="H14" s="54">
        <v>6</v>
      </c>
      <c r="I14" s="54">
        <v>6</v>
      </c>
      <c r="J14" s="54">
        <v>6</v>
      </c>
      <c r="K14" s="54">
        <v>7</v>
      </c>
      <c r="L14" s="54">
        <v>5</v>
      </c>
      <c r="M14" s="54">
        <v>3</v>
      </c>
      <c r="N14" s="54">
        <v>5</v>
      </c>
      <c r="O14" s="54">
        <v>6</v>
      </c>
      <c r="P14" s="54">
        <v>5</v>
      </c>
      <c r="Q14" s="54">
        <v>7</v>
      </c>
      <c r="R14" s="54">
        <v>6</v>
      </c>
      <c r="S14" s="54">
        <v>7</v>
      </c>
      <c r="T14" s="54">
        <v>6</v>
      </c>
      <c r="U14" s="54">
        <v>5</v>
      </c>
      <c r="V14" s="54">
        <v>4</v>
      </c>
      <c r="W14" s="30">
        <f>F14*$F$10+G14*$G$10+H14*$H$10+I14*$I$10+J14*$J$10+K14*$K$10+L14*$L$10+M14*$M$10+N14*$N$10+O14*$O$10+P14*$P$10+Q14*$Q$10+R14*$R$10+S14*$S$10+T14*$T$10+U14*$U$10+V14*$V$10</f>
        <v>332</v>
      </c>
      <c r="X14" s="116"/>
      <c r="Z14" s="53">
        <v>5</v>
      </c>
      <c r="AA14" s="54">
        <v>5</v>
      </c>
      <c r="AB14" s="54">
        <v>5</v>
      </c>
      <c r="AC14" s="54">
        <v>5</v>
      </c>
      <c r="AD14" s="54">
        <v>5</v>
      </c>
      <c r="AE14" s="54">
        <v>6</v>
      </c>
      <c r="AF14" s="54">
        <v>5</v>
      </c>
      <c r="AG14" s="54">
        <v>5</v>
      </c>
      <c r="AH14" s="54">
        <v>5</v>
      </c>
      <c r="AI14" s="54">
        <v>6</v>
      </c>
      <c r="AJ14" s="54">
        <v>4</v>
      </c>
      <c r="AK14" s="54">
        <v>5</v>
      </c>
      <c r="AL14" s="54">
        <v>5</v>
      </c>
      <c r="AM14" s="54">
        <v>5</v>
      </c>
      <c r="AN14" s="54">
        <v>5</v>
      </c>
      <c r="AO14" s="54">
        <v>5</v>
      </c>
      <c r="AP14" s="54">
        <v>5</v>
      </c>
      <c r="AQ14" s="30">
        <f>Z14*$F$10+AA14*$G$10+AB14*$H$10+AC14*$I$10+AD14*$J$10+AE14*$K$10+AF14*$L$10+AG14*$M$10+AH14*$N$10+AI14*$O$10+AJ14*$P$10+AK14*$Q$10+AL14*$R$10+AM14*$S$10+AN14*$T$10+AO14*$U$10+AP14*$V$10</f>
        <v>300</v>
      </c>
      <c r="AR14" s="116"/>
    </row>
    <row r="15" spans="1:44" ht="12.75" customHeight="1" x14ac:dyDescent="0.2">
      <c r="A15" s="113"/>
      <c r="B15" s="135"/>
      <c r="C15" s="137"/>
      <c r="D15" s="135"/>
      <c r="E15" s="137"/>
      <c r="F15" s="53">
        <v>6</v>
      </c>
      <c r="G15" s="54">
        <v>7</v>
      </c>
      <c r="H15" s="54">
        <v>8</v>
      </c>
      <c r="I15" s="54">
        <v>6</v>
      </c>
      <c r="J15" s="54">
        <v>7</v>
      </c>
      <c r="K15" s="54">
        <v>7</v>
      </c>
      <c r="L15" s="54">
        <v>7</v>
      </c>
      <c r="M15" s="54">
        <v>2</v>
      </c>
      <c r="N15" s="54">
        <v>8</v>
      </c>
      <c r="O15" s="54">
        <v>6</v>
      </c>
      <c r="P15" s="54">
        <v>5</v>
      </c>
      <c r="Q15" s="54">
        <v>7</v>
      </c>
      <c r="R15" s="54">
        <v>6</v>
      </c>
      <c r="S15" s="54">
        <v>7</v>
      </c>
      <c r="T15" s="54">
        <v>7</v>
      </c>
      <c r="U15" s="54">
        <v>6</v>
      </c>
      <c r="V15" s="54">
        <v>7</v>
      </c>
      <c r="W15" s="30">
        <f>F15*$F$10+G15*$G$10+H15*$H$10+I15*$I$10+J15*$J$10+K15*$K$10+L15*$L$10+M15*$M$10+N15*$N$10+O15*$O$10+P15*$P$10+Q15*$Q$10+R15*$R$10+S15*$S$10+T15*$T$10+U15*$U$10+V15*$V$10</f>
        <v>381</v>
      </c>
      <c r="X15" s="116"/>
      <c r="Z15" s="53">
        <v>5</v>
      </c>
      <c r="AA15" s="54">
        <v>6</v>
      </c>
      <c r="AB15" s="54">
        <v>6</v>
      </c>
      <c r="AC15" s="54">
        <v>5</v>
      </c>
      <c r="AD15" s="54">
        <v>5</v>
      </c>
      <c r="AE15" s="54">
        <v>6</v>
      </c>
      <c r="AF15" s="54">
        <v>5</v>
      </c>
      <c r="AG15" s="54">
        <v>5</v>
      </c>
      <c r="AH15" s="54">
        <v>5</v>
      </c>
      <c r="AI15" s="54">
        <v>6</v>
      </c>
      <c r="AJ15" s="54">
        <v>5</v>
      </c>
      <c r="AK15" s="54">
        <v>6</v>
      </c>
      <c r="AL15" s="54">
        <v>4</v>
      </c>
      <c r="AM15" s="54">
        <v>5</v>
      </c>
      <c r="AN15" s="54">
        <v>6</v>
      </c>
      <c r="AO15" s="54">
        <v>5</v>
      </c>
      <c r="AP15" s="54">
        <v>5</v>
      </c>
      <c r="AQ15" s="30">
        <f>Z15*$F$10+AA15*$G$10+AB15*$H$10+AC15*$I$10+AD15*$J$10+AE15*$K$10+AF15*$L$10+AG15*$M$10+AH15*$N$10+AI15*$O$10+AJ15*$P$10+AK15*$Q$10+AL15*$R$10+AM15*$S$10+AN15*$T$10+AO15*$U$10+AP15*$V$10</f>
        <v>312</v>
      </c>
      <c r="AR15" s="116"/>
    </row>
    <row r="16" spans="1:44" ht="15" customHeight="1" thickBot="1" x14ac:dyDescent="0.3">
      <c r="A16" s="113"/>
      <c r="B16" s="135"/>
      <c r="C16" s="137"/>
      <c r="D16" s="135"/>
      <c r="E16" s="137"/>
      <c r="F16" s="38">
        <f>(F13+F14+F15)/Clasifficación!$F$8</f>
        <v>6</v>
      </c>
      <c r="G16" s="40">
        <f>(G13+G14+G15)/Clasifficación!$F$8</f>
        <v>7</v>
      </c>
      <c r="H16" s="40">
        <f>(H13+H14+H15)/Clasifficación!$F$8</f>
        <v>6.666666666666667</v>
      </c>
      <c r="I16" s="40">
        <f>(I13+I14+I15)/Clasifficación!$F$8</f>
        <v>6</v>
      </c>
      <c r="J16" s="40">
        <f>(J13+J14+J15)/Clasifficación!$F$8</f>
        <v>6.333333333333333</v>
      </c>
      <c r="K16" s="40">
        <f>(K13+K14+K15)/Clasifficación!$F$8</f>
        <v>7.333333333333333</v>
      </c>
      <c r="L16" s="40">
        <f>(L13+L14+L15)/Clasifficación!$F$8</f>
        <v>6.333333333333333</v>
      </c>
      <c r="M16" s="40">
        <f>(M13+M14+M15)/Clasifficación!$F$8</f>
        <v>2.6666666666666665</v>
      </c>
      <c r="N16" s="40">
        <f>(N13+N14+N15)/Clasifficación!$F$8</f>
        <v>6.333333333333333</v>
      </c>
      <c r="O16" s="40">
        <f>(O13+O14+O15)/Clasifficación!$F$8</f>
        <v>6</v>
      </c>
      <c r="P16" s="40">
        <f>(P13+P14+P15)/Clasifficación!$F$8</f>
        <v>5.333333333333333</v>
      </c>
      <c r="Q16" s="40">
        <f>(Q13+Q14+Q15)/Clasifficación!$F$8</f>
        <v>7.333333333333333</v>
      </c>
      <c r="R16" s="40">
        <f>(R13+R14+R15)/Clasifficación!$F$8</f>
        <v>6</v>
      </c>
      <c r="S16" s="40">
        <f>(S13+S14+S15)/Clasifficación!$F$8</f>
        <v>7.333333333333333</v>
      </c>
      <c r="T16" s="40">
        <f>(T13+T14+T15)/Clasifficación!$F$8</f>
        <v>6.666666666666667</v>
      </c>
      <c r="U16" s="40">
        <f>(U13+U14+U15)/Clasifficación!$F$8</f>
        <v>5.666666666666667</v>
      </c>
      <c r="V16" s="40">
        <f>(V13+V14+V15)/Clasifficación!$F$8</f>
        <v>5.666666666666667</v>
      </c>
      <c r="W16" s="47">
        <f>W13+W14+W15</f>
        <v>1085</v>
      </c>
      <c r="X16" s="117"/>
      <c r="Z16" s="38">
        <f>(Z13+Z14+Z15)/Clasifficación!$F$8</f>
        <v>5</v>
      </c>
      <c r="AA16" s="40">
        <f>(AA13+AA14+AA15)/Clasifficación!$F$8</f>
        <v>5.666666666666667</v>
      </c>
      <c r="AB16" s="40">
        <f>(AB13+AB14+AB15)/Clasifficación!$F$8</f>
        <v>5.666666666666667</v>
      </c>
      <c r="AC16" s="40">
        <f>(AC13+AC14+AC15)/Clasifficación!$F$8</f>
        <v>5</v>
      </c>
      <c r="AD16" s="40">
        <f>(AD13+AD14+AD15)/Clasifficación!$F$8</f>
        <v>5</v>
      </c>
      <c r="AE16" s="40">
        <f>(AE13+AE14+AE15)/Clasifficación!$F$8</f>
        <v>6</v>
      </c>
      <c r="AF16" s="40">
        <f>(AF13+AF14+AF15)/Clasifficación!$F$8</f>
        <v>5</v>
      </c>
      <c r="AG16" s="40">
        <f>(AG13+AG14+AG15)/Clasifficación!$F$8</f>
        <v>5</v>
      </c>
      <c r="AH16" s="40">
        <f>(AH13+AH14+AH15)/Clasifficación!$F$8</f>
        <v>5</v>
      </c>
      <c r="AI16" s="40">
        <f>(AI13+AI14+AI15)/Clasifficación!$F$8</f>
        <v>6</v>
      </c>
      <c r="AJ16" s="40">
        <f>(AJ13+AJ14+AJ15)/Clasifficación!$F$8</f>
        <v>5</v>
      </c>
      <c r="AK16" s="40">
        <f>(AK13+AK14+AK15)/Clasifficación!$F$8</f>
        <v>5.666666666666667</v>
      </c>
      <c r="AL16" s="40">
        <f>(AL13+AL14+AL15)/Clasifficación!$F$8</f>
        <v>4.666666666666667</v>
      </c>
      <c r="AM16" s="40">
        <f>(AM13+AM14+AM15)/Clasifficación!$F$8</f>
        <v>5.666666666666667</v>
      </c>
      <c r="AN16" s="40">
        <f>(AN13+AN14+AN15)/Clasifficación!$F$8</f>
        <v>5.666666666666667</v>
      </c>
      <c r="AO16" s="40">
        <f>(AO13+AO14+AO15)/Clasifficación!$F$8</f>
        <v>5.333333333333333</v>
      </c>
      <c r="AP16" s="40">
        <f>(AP13+AP14+AP15)/Clasifficación!$F$8</f>
        <v>5</v>
      </c>
      <c r="AQ16" s="47">
        <f>AQ13+AQ14+AQ15</f>
        <v>943</v>
      </c>
      <c r="AR16" s="117"/>
    </row>
    <row r="17" spans="1:44" ht="14.25" customHeight="1" x14ac:dyDescent="0.2">
      <c r="A17" s="113"/>
      <c r="B17" s="135"/>
      <c r="C17" s="137"/>
      <c r="D17" s="135"/>
      <c r="E17" s="137"/>
      <c r="F17" s="11">
        <v>7</v>
      </c>
      <c r="G17" s="12">
        <v>6</v>
      </c>
      <c r="H17" s="12">
        <v>6</v>
      </c>
      <c r="I17" s="12">
        <v>7</v>
      </c>
      <c r="J17" s="12">
        <v>4</v>
      </c>
      <c r="K17" s="12">
        <v>7</v>
      </c>
      <c r="L17" s="12">
        <v>6</v>
      </c>
      <c r="M17" s="12">
        <v>7</v>
      </c>
      <c r="N17" s="12">
        <v>6</v>
      </c>
      <c r="O17" s="12">
        <v>7</v>
      </c>
      <c r="P17" s="12">
        <v>6</v>
      </c>
      <c r="Q17" s="12">
        <v>7</v>
      </c>
      <c r="R17" s="12">
        <v>5</v>
      </c>
      <c r="S17" s="12">
        <v>7</v>
      </c>
      <c r="T17" s="12">
        <v>6</v>
      </c>
      <c r="U17" s="12">
        <v>0</v>
      </c>
      <c r="V17" s="12">
        <v>6</v>
      </c>
      <c r="W17" s="29">
        <f>F17*$F$10+G17*$G$10+H17*$H$10+I17*$I$10+J17*$J$10+K17*$K$10+L17*$L$10+M17*$M$10+N17*$N$10+O17*$O$10+P17*$P$10+Q17*$Q$10+R17*$R$10+S17*$S$10+T17*$T$10+U17*$U$10+V17*$V$10</f>
        <v>348</v>
      </c>
      <c r="X17" s="118">
        <f>W20*1000/(MAX(W$20,W$28,W$36))</f>
        <v>1000</v>
      </c>
      <c r="Z17" s="11">
        <v>5</v>
      </c>
      <c r="AA17" s="12">
        <v>6</v>
      </c>
      <c r="AB17" s="12">
        <v>6</v>
      </c>
      <c r="AC17" s="12">
        <v>6</v>
      </c>
      <c r="AD17" s="12">
        <v>5</v>
      </c>
      <c r="AE17" s="12">
        <v>7</v>
      </c>
      <c r="AF17" s="12">
        <v>6</v>
      </c>
      <c r="AG17" s="12">
        <v>5</v>
      </c>
      <c r="AH17" s="12">
        <v>4</v>
      </c>
      <c r="AI17" s="12">
        <v>6</v>
      </c>
      <c r="AJ17" s="12">
        <v>4</v>
      </c>
      <c r="AK17" s="12">
        <v>5</v>
      </c>
      <c r="AL17" s="12">
        <v>4</v>
      </c>
      <c r="AM17" s="12">
        <v>5</v>
      </c>
      <c r="AN17" s="12">
        <v>5</v>
      </c>
      <c r="AO17" s="12">
        <v>5</v>
      </c>
      <c r="AP17" s="12">
        <v>5</v>
      </c>
      <c r="AQ17" s="29">
        <f>Z17*$F$10+AA17*$G$10+AB17*$H$10+AC17*$I$10+AD17*$J$10+AE17*$K$10+AF17*$L$10+AG17*$M$10+AH17*$N$10+AI17*$O$10+AJ17*$P$10+AK17*$Q$10+AL17*$R$10+AM17*$S$10+AN17*$T$10+AO17*$U$10+AP17*$V$10</f>
        <v>308</v>
      </c>
      <c r="AR17" s="118">
        <f>AQ20*1000/(MAX(AQ$20,AQ$28,AQ$36))</f>
        <v>683.21167883211683</v>
      </c>
    </row>
    <row r="18" spans="1:44" ht="12.75" customHeight="1" thickBot="1" x14ac:dyDescent="0.25">
      <c r="A18" s="113"/>
      <c r="B18" s="135"/>
      <c r="C18" s="137"/>
      <c r="D18" s="135"/>
      <c r="E18" s="137"/>
      <c r="F18" s="14">
        <v>6</v>
      </c>
      <c r="G18" s="15">
        <v>3</v>
      </c>
      <c r="H18" s="15">
        <v>5</v>
      </c>
      <c r="I18" s="15">
        <v>7</v>
      </c>
      <c r="J18" s="15">
        <v>3</v>
      </c>
      <c r="K18" s="15">
        <v>7</v>
      </c>
      <c r="L18" s="15">
        <v>6</v>
      </c>
      <c r="M18" s="15">
        <v>6</v>
      </c>
      <c r="N18" s="15">
        <v>6</v>
      </c>
      <c r="O18" s="15">
        <v>7</v>
      </c>
      <c r="P18" s="15">
        <v>5</v>
      </c>
      <c r="Q18" s="15">
        <v>5</v>
      </c>
      <c r="R18" s="15">
        <v>6</v>
      </c>
      <c r="S18" s="15">
        <v>7</v>
      </c>
      <c r="T18" s="15">
        <v>7</v>
      </c>
      <c r="U18" s="15">
        <v>0</v>
      </c>
      <c r="V18" s="15">
        <v>6</v>
      </c>
      <c r="W18" s="30">
        <f>F18*$F$10+G18*$G$10+H18*$H$10+I18*$I$10+J18*$J$10+K18*$K$10+L18*$L$10+M18*$M$10+N18*$N$10+O18*$O$10+P18*$P$10+Q18*$Q$10+R18*$R$10+S18*$S$10+T18*$T$10+U18*$U$10+V18*$V$10</f>
        <v>326</v>
      </c>
      <c r="X18" s="119"/>
      <c r="Z18" s="14">
        <v>4</v>
      </c>
      <c r="AA18" s="15">
        <v>6</v>
      </c>
      <c r="AB18" s="15">
        <v>5</v>
      </c>
      <c r="AC18" s="15">
        <v>6</v>
      </c>
      <c r="AD18" s="15">
        <v>5</v>
      </c>
      <c r="AE18" s="15">
        <v>6</v>
      </c>
      <c r="AF18" s="15">
        <v>5</v>
      </c>
      <c r="AG18" s="15">
        <v>6</v>
      </c>
      <c r="AH18" s="15">
        <v>5</v>
      </c>
      <c r="AI18" s="15">
        <v>7</v>
      </c>
      <c r="AJ18" s="15">
        <v>5</v>
      </c>
      <c r="AK18" s="15">
        <v>6</v>
      </c>
      <c r="AL18" s="15">
        <v>5</v>
      </c>
      <c r="AM18" s="15">
        <v>6</v>
      </c>
      <c r="AN18" s="15">
        <v>7</v>
      </c>
      <c r="AO18" s="15">
        <v>6</v>
      </c>
      <c r="AP18" s="15">
        <v>6</v>
      </c>
      <c r="AQ18" s="30">
        <f>Z18*$F$10+AA18*$G$10+AB18*$H$10+AC18*$I$10+AD18*$J$10+AE18*$K$10+AF18*$L$10+AG18*$M$10+AH18*$N$10+AI18*$O$10+AJ18*$P$10+AK18*$Q$10+AL18*$R$10+AM18*$S$10+AN18*$T$10+AO18*$U$10+AP18*$V$10</f>
        <v>334</v>
      </c>
      <c r="AR18" s="119"/>
    </row>
    <row r="19" spans="1:44" ht="12.75" customHeight="1" thickBot="1" x14ac:dyDescent="0.25">
      <c r="A19" s="113"/>
      <c r="B19" s="48" t="s">
        <v>68</v>
      </c>
      <c r="C19" s="48" t="s">
        <v>69</v>
      </c>
      <c r="D19" s="48" t="s">
        <v>68</v>
      </c>
      <c r="E19" s="48" t="s">
        <v>69</v>
      </c>
      <c r="F19" s="14">
        <v>7</v>
      </c>
      <c r="G19" s="15">
        <v>3</v>
      </c>
      <c r="H19" s="15">
        <v>4</v>
      </c>
      <c r="I19" s="15">
        <v>6</v>
      </c>
      <c r="J19" s="15">
        <v>6</v>
      </c>
      <c r="K19" s="15">
        <v>7</v>
      </c>
      <c r="L19" s="15">
        <v>7</v>
      </c>
      <c r="M19" s="15">
        <v>5</v>
      </c>
      <c r="N19" s="15">
        <v>6</v>
      </c>
      <c r="O19" s="15">
        <v>7</v>
      </c>
      <c r="P19" s="15">
        <v>5</v>
      </c>
      <c r="Q19" s="15">
        <v>4</v>
      </c>
      <c r="R19" s="15">
        <v>6</v>
      </c>
      <c r="S19" s="15">
        <v>6</v>
      </c>
      <c r="T19" s="15">
        <v>7</v>
      </c>
      <c r="U19" s="15">
        <v>0</v>
      </c>
      <c r="V19" s="15">
        <v>6</v>
      </c>
      <c r="W19" s="30">
        <f>F19*$F$10+G19*$G$10+H19*$H$10+I19*$I$10+J19*$J$10+K19*$K$10+L19*$L$10+M19*$M$10+N19*$N$10+O19*$O$10+P19*$P$10+Q19*$Q$10+R19*$R$10+S19*$S$10+T19*$T$10+U19*$U$10+V19*$V$10</f>
        <v>331</v>
      </c>
      <c r="X19" s="119"/>
      <c r="Z19" s="14">
        <v>5</v>
      </c>
      <c r="AA19" s="15">
        <v>6</v>
      </c>
      <c r="AB19" s="15">
        <v>5</v>
      </c>
      <c r="AC19" s="15">
        <v>5</v>
      </c>
      <c r="AD19" s="15">
        <v>5</v>
      </c>
      <c r="AE19" s="15">
        <v>6</v>
      </c>
      <c r="AF19" s="15">
        <v>4</v>
      </c>
      <c r="AG19" s="15">
        <v>5</v>
      </c>
      <c r="AH19" s="15">
        <v>4</v>
      </c>
      <c r="AI19" s="15">
        <v>6</v>
      </c>
      <c r="AJ19" s="15">
        <v>4</v>
      </c>
      <c r="AK19" s="15">
        <v>5</v>
      </c>
      <c r="AL19" s="15">
        <v>5</v>
      </c>
      <c r="AM19" s="15">
        <v>5</v>
      </c>
      <c r="AN19" s="15">
        <v>6</v>
      </c>
      <c r="AO19" s="15">
        <v>5</v>
      </c>
      <c r="AP19" s="15">
        <v>4</v>
      </c>
      <c r="AQ19" s="30">
        <f>Z19*$F$10+AA19*$G$10+AB19*$H$10+AC19*$I$10+AD19*$J$10+AE19*$K$10+AF19*$L$10+AG19*$M$10+AH19*$N$10+AI19*$O$10+AJ19*$P$10+AK19*$Q$10+AL19*$R$10+AM19*$S$10+AN19*$T$10+AO19*$U$10+AP19*$V$10</f>
        <v>294</v>
      </c>
      <c r="AR19" s="119"/>
    </row>
    <row r="20" spans="1:44" ht="15" customHeight="1" thickBot="1" x14ac:dyDescent="0.3">
      <c r="A20" s="114"/>
      <c r="B20" s="49">
        <f>X13</f>
        <v>1000</v>
      </c>
      <c r="C20" s="61">
        <f>X17</f>
        <v>1000</v>
      </c>
      <c r="D20" s="49">
        <f>AR13</f>
        <v>711.16138763197591</v>
      </c>
      <c r="E20" s="61">
        <f>AR17</f>
        <v>683.21167883211683</v>
      </c>
      <c r="F20" s="38">
        <f>(F17+F18+F19)/Clasifficación!$F$8</f>
        <v>6.666666666666667</v>
      </c>
      <c r="G20" s="40">
        <f>(G17+G18+G19)/Clasifficación!$F$8</f>
        <v>4</v>
      </c>
      <c r="H20" s="40">
        <f>(H17+H18+H19)/Clasifficación!$F$8</f>
        <v>5</v>
      </c>
      <c r="I20" s="40">
        <f>(I17+I18+I19)/Clasifficación!$F$8</f>
        <v>6.666666666666667</v>
      </c>
      <c r="J20" s="40">
        <f>(J17+J18+J19)/Clasifficación!$F$8</f>
        <v>4.333333333333333</v>
      </c>
      <c r="K20" s="40">
        <f>(K17+K18+K19)/Clasifficación!$F$8</f>
        <v>7</v>
      </c>
      <c r="L20" s="40">
        <f>(L17+L18+L19)/Clasifficación!$F$8</f>
        <v>6.333333333333333</v>
      </c>
      <c r="M20" s="40">
        <f>(M17+M18+M19)/Clasifficación!$F$8</f>
        <v>6</v>
      </c>
      <c r="N20" s="40">
        <f>(N17+N18+N19)/Clasifficación!$F$8</f>
        <v>6</v>
      </c>
      <c r="O20" s="40">
        <f>(O17+O18+O19)/Clasifficación!$F$8</f>
        <v>7</v>
      </c>
      <c r="P20" s="40">
        <f>(P17+P18+P19)/Clasifficación!$F$8</f>
        <v>5.333333333333333</v>
      </c>
      <c r="Q20" s="40">
        <f>(Q17+Q18+Q19)/Clasifficación!$F$8</f>
        <v>5.333333333333333</v>
      </c>
      <c r="R20" s="40">
        <f>(R17+R18+R19)/Clasifficación!$F$8</f>
        <v>5.666666666666667</v>
      </c>
      <c r="S20" s="40">
        <f>(S17+S18+S19)/Clasifficación!$F$8</f>
        <v>6.666666666666667</v>
      </c>
      <c r="T20" s="40">
        <f>(T17+T18+T19)/Clasifficación!$F$8</f>
        <v>6.666666666666667</v>
      </c>
      <c r="U20" s="40">
        <f>(U17+U18+U19)/Clasifficación!$F$8</f>
        <v>0</v>
      </c>
      <c r="V20" s="40">
        <f>(V17+V18+V19)/Clasifficación!$F$8</f>
        <v>6</v>
      </c>
      <c r="W20" s="47">
        <f>W17+W18+W19</f>
        <v>1005</v>
      </c>
      <c r="X20" s="120"/>
      <c r="Z20" s="38">
        <f>(Z17+Z18+Z19)/Clasifficación!$F$8</f>
        <v>4.666666666666667</v>
      </c>
      <c r="AA20" s="40">
        <f>(AA17+AA18+AA19)/Clasifficación!$F$8</f>
        <v>6</v>
      </c>
      <c r="AB20" s="40">
        <f>(AB17+AB18+AB19)/Clasifficación!$F$8</f>
        <v>5.333333333333333</v>
      </c>
      <c r="AC20" s="40">
        <f>(AC17+AC18+AC19)/Clasifficación!$F$8</f>
        <v>5.666666666666667</v>
      </c>
      <c r="AD20" s="40">
        <f>(AD17+AD18+AD19)/Clasifficación!$F$8</f>
        <v>5</v>
      </c>
      <c r="AE20" s="40">
        <f>(AE17+AE18+AE19)/Clasifficación!$F$8</f>
        <v>6.333333333333333</v>
      </c>
      <c r="AF20" s="40">
        <f>(AF17+AF18+AF19)/Clasifficación!$F$8</f>
        <v>5</v>
      </c>
      <c r="AG20" s="40">
        <f>(AG17+AG18+AG19)/Clasifficación!$F$8</f>
        <v>5.333333333333333</v>
      </c>
      <c r="AH20" s="40">
        <f>(AH17+AH18+AH19)/Clasifficación!$F$8</f>
        <v>4.333333333333333</v>
      </c>
      <c r="AI20" s="40">
        <f>(AI17+AI18+AI19)/Clasifficación!$F$8</f>
        <v>6.333333333333333</v>
      </c>
      <c r="AJ20" s="40">
        <f>(AJ17+AJ18+AJ19)/Clasifficación!$F$8</f>
        <v>4.333333333333333</v>
      </c>
      <c r="AK20" s="40">
        <f>(AK17+AK18+AK19)/Clasifficación!$F$8</f>
        <v>5.333333333333333</v>
      </c>
      <c r="AL20" s="40">
        <f>(AL17+AL18+AL19)/Clasifficación!$F$8</f>
        <v>4.666666666666667</v>
      </c>
      <c r="AM20" s="40">
        <f>(AM17+AM18+AM19)/Clasifficación!$F$8</f>
        <v>5.333333333333333</v>
      </c>
      <c r="AN20" s="40">
        <f>(AN17+AN18+AN19)/Clasifficación!$F$8</f>
        <v>6</v>
      </c>
      <c r="AO20" s="40">
        <f>(AO17+AO18+AO19)/Clasifficación!$F$8</f>
        <v>5.333333333333333</v>
      </c>
      <c r="AP20" s="40">
        <f>(AP17+AP18+AP19)/Clasifficación!$F$8</f>
        <v>5</v>
      </c>
      <c r="AQ20" s="47">
        <f>AQ17+AQ18+AQ19</f>
        <v>936</v>
      </c>
      <c r="AR20" s="120"/>
    </row>
    <row r="21" spans="1:44" ht="14.25" customHeight="1" x14ac:dyDescent="0.2">
      <c r="A21" s="112">
        <f>Clasifficación!A30</f>
        <v>13</v>
      </c>
      <c r="B21" s="132" t="str">
        <f>Clasifficación!B30</f>
        <v>Mario del Valle</v>
      </c>
      <c r="C21" s="134"/>
      <c r="D21" s="141"/>
      <c r="E21" s="144"/>
      <c r="F21" s="51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29">
        <f>F21*$F$10+G21*$G$10+H21*$H$10+I21*$I$10+J21*$J$10+K21*$K$10+L21*$L$10+M21*$M$10+N21*$N$10+O21*$O$10+P21*$P$10+Q21*$Q$10+R21*$R$10+S21*$S$10+T21*$T$10+U21*$U$10+V21*$V$10</f>
        <v>0</v>
      </c>
      <c r="X21" s="115" t="e">
        <f>W24*1000/(MAX(W$16,W$24,W$32,#REF!,#REF!,#REF!,#REF!,#REF!,#REF!,#REF!))</f>
        <v>#REF!</v>
      </c>
      <c r="Z21" s="51">
        <v>8</v>
      </c>
      <c r="AA21" s="52">
        <v>8</v>
      </c>
      <c r="AB21" s="52">
        <v>8</v>
      </c>
      <c r="AC21" s="52">
        <v>8</v>
      </c>
      <c r="AD21" s="52">
        <v>8</v>
      </c>
      <c r="AE21" s="52">
        <v>8</v>
      </c>
      <c r="AF21" s="52">
        <v>8</v>
      </c>
      <c r="AG21" s="52">
        <v>8</v>
      </c>
      <c r="AH21" s="52">
        <v>8</v>
      </c>
      <c r="AI21" s="52">
        <v>8</v>
      </c>
      <c r="AJ21" s="52">
        <v>8</v>
      </c>
      <c r="AK21" s="52">
        <v>9</v>
      </c>
      <c r="AL21" s="52">
        <v>8</v>
      </c>
      <c r="AM21" s="52">
        <v>7</v>
      </c>
      <c r="AN21" s="52">
        <v>8</v>
      </c>
      <c r="AO21" s="52">
        <v>8</v>
      </c>
      <c r="AP21" s="52">
        <v>9</v>
      </c>
      <c r="AQ21" s="29">
        <f>Z21*$F$10+AA21*$G$10+AB21*$H$10+AC21*$I$10+AD21*$J$10+AE21*$K$10+AF21*$L$10+AG21*$M$10+AH21*$N$10+AI21*$O$10+AJ21*$P$10+AK21*$Q$10+AL21*$R$10+AM21*$S$10+AN21*$T$10+AO21*$U$10+AP21*$V$10</f>
        <v>482</v>
      </c>
      <c r="AR21" s="115">
        <f>AQ24*1000/(MAX(AQ$16,AQ$24,AQ$32))</f>
        <v>1000</v>
      </c>
    </row>
    <row r="22" spans="1:44" ht="12.75" customHeight="1" x14ac:dyDescent="0.2">
      <c r="A22" s="142"/>
      <c r="B22" s="135"/>
      <c r="C22" s="137"/>
      <c r="D22" s="145"/>
      <c r="E22" s="146"/>
      <c r="F22" s="53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30">
        <f>F22*$F$10+G22*$G$10+H22*$H$10+I22*$I$10+J22*$J$10+K22*$K$10+L22*$L$10+M22*$M$10+N22*$N$10+O22*$O$10+P22*$P$10+Q22*$Q$10+R22*$R$10+S22*$S$10+T22*$T$10+U22*$U$10+V22*$V$10</f>
        <v>0</v>
      </c>
      <c r="X22" s="116"/>
      <c r="Z22" s="53">
        <v>7</v>
      </c>
      <c r="AA22" s="54">
        <v>7</v>
      </c>
      <c r="AB22" s="54">
        <v>8</v>
      </c>
      <c r="AC22" s="54">
        <v>6</v>
      </c>
      <c r="AD22" s="54">
        <v>7</v>
      </c>
      <c r="AE22" s="54">
        <v>8</v>
      </c>
      <c r="AF22" s="54">
        <v>8</v>
      </c>
      <c r="AG22" s="54">
        <v>7</v>
      </c>
      <c r="AH22" s="54">
        <v>6</v>
      </c>
      <c r="AI22" s="54">
        <v>6</v>
      </c>
      <c r="AJ22" s="54">
        <v>7</v>
      </c>
      <c r="AK22" s="54">
        <v>8</v>
      </c>
      <c r="AL22" s="54">
        <v>8</v>
      </c>
      <c r="AM22" s="54">
        <v>7</v>
      </c>
      <c r="AN22" s="54">
        <v>7</v>
      </c>
      <c r="AO22" s="54">
        <v>7</v>
      </c>
      <c r="AP22" s="54">
        <v>7</v>
      </c>
      <c r="AQ22" s="30">
        <f>Z22*$F$10+AA22*$G$10+AB22*$H$10+AC22*$I$10+AD22*$J$10+AE22*$K$10+AF22*$L$10+AG22*$M$10+AH22*$N$10+AI22*$O$10+AJ22*$P$10+AK22*$Q$10+AL22*$R$10+AM22*$S$10+AN22*$T$10+AO22*$U$10+AP22*$V$10</f>
        <v>427</v>
      </c>
      <c r="AR22" s="116"/>
    </row>
    <row r="23" spans="1:44" ht="12.75" customHeight="1" x14ac:dyDescent="0.2">
      <c r="A23" s="142"/>
      <c r="B23" s="135"/>
      <c r="C23" s="137"/>
      <c r="D23" s="145"/>
      <c r="E23" s="146"/>
      <c r="F23" s="53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30">
        <f>F23*$F$10+G23*$G$10+H23*$H$10+I23*$I$10+J23*$J$10+K23*$K$10+L23*$L$10+M23*$M$10+N23*$N$10+O23*$O$10+P23*$P$10+Q23*$Q$10+R23*$R$10+S23*$S$10+T23*$T$10+U23*$U$10+V23*$V$10</f>
        <v>0</v>
      </c>
      <c r="X23" s="116"/>
      <c r="Z23" s="53">
        <v>7</v>
      </c>
      <c r="AA23" s="54">
        <v>7</v>
      </c>
      <c r="AB23" s="54">
        <v>7</v>
      </c>
      <c r="AC23" s="54">
        <v>7</v>
      </c>
      <c r="AD23" s="54">
        <v>7</v>
      </c>
      <c r="AE23" s="54">
        <v>8</v>
      </c>
      <c r="AF23" s="54">
        <v>7</v>
      </c>
      <c r="AG23" s="54">
        <v>7</v>
      </c>
      <c r="AH23" s="54">
        <v>6</v>
      </c>
      <c r="AI23" s="54">
        <v>8</v>
      </c>
      <c r="AJ23" s="54">
        <v>6</v>
      </c>
      <c r="AK23" s="54">
        <v>8</v>
      </c>
      <c r="AL23" s="54">
        <v>7</v>
      </c>
      <c r="AM23" s="54">
        <v>7</v>
      </c>
      <c r="AN23" s="54">
        <v>7</v>
      </c>
      <c r="AO23" s="54">
        <v>7</v>
      </c>
      <c r="AP23" s="54">
        <v>7</v>
      </c>
      <c r="AQ23" s="30">
        <f>Z23*$F$10+AA23*$G$10+AB23*$H$10+AC23*$I$10+AD23*$J$10+AE23*$K$10+AF23*$L$10+AG23*$M$10+AH23*$N$10+AI23*$O$10+AJ23*$P$10+AK23*$Q$10+AL23*$R$10+AM23*$S$10+AN23*$T$10+AO23*$U$10+AP23*$V$10</f>
        <v>417</v>
      </c>
      <c r="AR23" s="116"/>
    </row>
    <row r="24" spans="1:44" ht="15" customHeight="1" thickBot="1" x14ac:dyDescent="0.3">
      <c r="A24" s="142"/>
      <c r="B24" s="135"/>
      <c r="C24" s="137"/>
      <c r="D24" s="145"/>
      <c r="E24" s="146"/>
      <c r="F24" s="38">
        <f>(F21+F22+F23)/Clasifficación!$F$8</f>
        <v>0</v>
      </c>
      <c r="G24" s="40">
        <f>(G21+G22+G23)/Clasifficación!$F$8</f>
        <v>0</v>
      </c>
      <c r="H24" s="40">
        <f>(H21+H22+H23)/Clasifficación!$F$8</f>
        <v>0</v>
      </c>
      <c r="I24" s="40">
        <f>(I21+I22+I23)/Clasifficación!$F$8</f>
        <v>0</v>
      </c>
      <c r="J24" s="40">
        <f>(J21+J22+J23)/Clasifficación!$F$8</f>
        <v>0</v>
      </c>
      <c r="K24" s="40">
        <f>(K21+K22+K23)/Clasifficación!$F$8</f>
        <v>0</v>
      </c>
      <c r="L24" s="40">
        <f>(L21+L22+L23)/Clasifficación!$F$8</f>
        <v>0</v>
      </c>
      <c r="M24" s="40">
        <f>(M21+M22+M23)/Clasifficación!$F$8</f>
        <v>0</v>
      </c>
      <c r="N24" s="40">
        <f>(N21+N22+N23)/Clasifficación!$F$8</f>
        <v>0</v>
      </c>
      <c r="O24" s="40">
        <f>(O21+O22+O23)/Clasifficación!$F$8</f>
        <v>0</v>
      </c>
      <c r="P24" s="40">
        <f>(P21+P22+P23)/Clasifficación!$F$8</f>
        <v>0</v>
      </c>
      <c r="Q24" s="40">
        <f>(Q21+Q22+Q23)/Clasifficación!$F$8</f>
        <v>0</v>
      </c>
      <c r="R24" s="40">
        <f>(R21+R22+R23)/Clasifficación!$F$8</f>
        <v>0</v>
      </c>
      <c r="S24" s="40">
        <f>(S21+S22+S23)/Clasifficación!$F$8</f>
        <v>0</v>
      </c>
      <c r="T24" s="40">
        <f>(T21+T22+T23)/Clasifficación!$F$8</f>
        <v>0</v>
      </c>
      <c r="U24" s="40">
        <f>(U21+U22+U23)/Clasifficación!$F$8</f>
        <v>0</v>
      </c>
      <c r="V24" s="40">
        <f>(V21+V22+V23)/Clasifficación!$F$8</f>
        <v>0</v>
      </c>
      <c r="W24" s="47">
        <f>W21+W22+W23</f>
        <v>0</v>
      </c>
      <c r="X24" s="117"/>
      <c r="Z24" s="38">
        <f>(Z21+Z22+Z23)/Clasifficación!$F$8</f>
        <v>7.333333333333333</v>
      </c>
      <c r="AA24" s="40">
        <f>(AA21+AA22+AA23)/Clasifficación!$F$8</f>
        <v>7.333333333333333</v>
      </c>
      <c r="AB24" s="40">
        <f>(AB21+AB22+AB23)/Clasifficación!$F$8</f>
        <v>7.666666666666667</v>
      </c>
      <c r="AC24" s="40">
        <f>(AC21+AC22+AC23)/Clasifficación!$F$8</f>
        <v>7</v>
      </c>
      <c r="AD24" s="40">
        <f>(AD21+AD22+AD23)/Clasifficación!$F$8</f>
        <v>7.333333333333333</v>
      </c>
      <c r="AE24" s="40">
        <f>(AE21+AE22+AE23)/Clasifficación!$F$8</f>
        <v>8</v>
      </c>
      <c r="AF24" s="40">
        <f>(AF21+AF22+AF23)/Clasifficación!$F$8</f>
        <v>7.666666666666667</v>
      </c>
      <c r="AG24" s="40">
        <f>(AG21+AG22+AG23)/Clasifficación!$F$8</f>
        <v>7.333333333333333</v>
      </c>
      <c r="AH24" s="40">
        <f>(AH21+AH22+AH23)/Clasifficación!$F$8</f>
        <v>6.666666666666667</v>
      </c>
      <c r="AI24" s="40">
        <f>(AI21+AI22+AI23)/Clasifficación!$F$8</f>
        <v>7.333333333333333</v>
      </c>
      <c r="AJ24" s="40">
        <f>(AJ21+AJ22+AJ23)/Clasifficación!$F$8</f>
        <v>7</v>
      </c>
      <c r="AK24" s="40">
        <f>(AK21+AK22+AK23)/Clasifficación!$F$8</f>
        <v>8.3333333333333339</v>
      </c>
      <c r="AL24" s="40">
        <f>(AL21+AL22+AL23)/Clasifficación!$F$8</f>
        <v>7.666666666666667</v>
      </c>
      <c r="AM24" s="40">
        <f>(AM21+AM22+AM23)/Clasifficación!$F$8</f>
        <v>7</v>
      </c>
      <c r="AN24" s="40">
        <f>(AN21+AN22+AN23)/Clasifficación!$F$8</f>
        <v>7.333333333333333</v>
      </c>
      <c r="AO24" s="40">
        <f>(AO21+AO22+AO23)/Clasifficación!$F$8</f>
        <v>7.333333333333333</v>
      </c>
      <c r="AP24" s="40">
        <f>(AP21+AP22+AP23)/Clasifficación!$F$8</f>
        <v>7.666666666666667</v>
      </c>
      <c r="AQ24" s="47">
        <f>AQ21+AQ22+AQ23</f>
        <v>1326</v>
      </c>
      <c r="AR24" s="117"/>
    </row>
    <row r="25" spans="1:44" ht="14.25" customHeight="1" x14ac:dyDescent="0.2">
      <c r="A25" s="142"/>
      <c r="B25" s="135"/>
      <c r="C25" s="137"/>
      <c r="D25" s="145"/>
      <c r="E25" s="146"/>
      <c r="F25" s="11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29">
        <f>F25*$F$10+G25*$G$10+H25*$H$10+I25*$I$10+J25*$J$10+K25*$K$10+L25*$L$10+M25*$M$10+N25*$N$10+O25*$O$10+P25*$P$10+Q25*$Q$10+R25*$R$10+S25*$S$10+T25*$T$10+U25*$U$10+V25*$V$10</f>
        <v>0</v>
      </c>
      <c r="X25" s="118" t="e">
        <f>W28*1000/(MAX(W$20,W$28,W$36,#REF!,#REF!,#REF!,#REF!,#REF!,#REF!,#REF!))</f>
        <v>#REF!</v>
      </c>
      <c r="Z25" s="11">
        <v>8</v>
      </c>
      <c r="AA25" s="12">
        <v>8</v>
      </c>
      <c r="AB25" s="12">
        <v>8</v>
      </c>
      <c r="AC25" s="12">
        <v>8</v>
      </c>
      <c r="AD25" s="12">
        <v>7</v>
      </c>
      <c r="AE25" s="12">
        <v>8</v>
      </c>
      <c r="AF25" s="12">
        <v>8</v>
      </c>
      <c r="AG25" s="12">
        <v>8</v>
      </c>
      <c r="AH25" s="12">
        <v>7</v>
      </c>
      <c r="AI25" s="12">
        <v>8</v>
      </c>
      <c r="AJ25" s="12">
        <v>7</v>
      </c>
      <c r="AK25" s="12">
        <v>8</v>
      </c>
      <c r="AL25" s="12">
        <v>7</v>
      </c>
      <c r="AM25" s="12">
        <v>8</v>
      </c>
      <c r="AN25" s="12">
        <v>8</v>
      </c>
      <c r="AO25" s="12">
        <v>8</v>
      </c>
      <c r="AP25" s="12">
        <v>8</v>
      </c>
      <c r="AQ25" s="29">
        <f>Z25*$F$10+AA25*$G$10+AB25*$H$10+AC25*$I$10+AD25*$J$10+AE25*$K$10+AF25*$L$10+AG25*$M$10+AH25*$N$10+AI25*$O$10+AJ25*$P$10+AK25*$Q$10+AL25*$R$10+AM25*$S$10+AN25*$T$10+AO25*$U$10+AP25*$V$10</f>
        <v>462</v>
      </c>
      <c r="AR25" s="118">
        <f>AQ28*1000/(MAX(AQ$20,AQ$28,AQ$36))</f>
        <v>1000</v>
      </c>
    </row>
    <row r="26" spans="1:44" ht="12.75" customHeight="1" thickBot="1" x14ac:dyDescent="0.25">
      <c r="A26" s="142"/>
      <c r="B26" s="135"/>
      <c r="C26" s="137"/>
      <c r="D26" s="147"/>
      <c r="E26" s="148"/>
      <c r="F26" s="14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30">
        <f>F26*$F$10+G26*$G$10+H26*$H$10+I26*$I$10+J26*$J$10+K26*$K$10+L26*$L$10+M26*$M$10+N26*$N$10+O26*$O$10+P26*$P$10+Q26*$Q$10+R26*$R$10+S26*$S$10+T26*$T$10+U26*$U$10+V26*$V$10</f>
        <v>0</v>
      </c>
      <c r="X26" s="119"/>
      <c r="Z26" s="14">
        <v>8</v>
      </c>
      <c r="AA26" s="15">
        <v>8</v>
      </c>
      <c r="AB26" s="15">
        <v>7</v>
      </c>
      <c r="AC26" s="15">
        <v>8</v>
      </c>
      <c r="AD26" s="15">
        <v>8</v>
      </c>
      <c r="AE26" s="15">
        <v>7</v>
      </c>
      <c r="AF26" s="15">
        <v>8</v>
      </c>
      <c r="AG26" s="15">
        <v>7</v>
      </c>
      <c r="AH26" s="15">
        <v>7</v>
      </c>
      <c r="AI26" s="15">
        <v>8</v>
      </c>
      <c r="AJ26" s="15">
        <v>6</v>
      </c>
      <c r="AK26" s="15">
        <v>7</v>
      </c>
      <c r="AL26" s="15">
        <v>7</v>
      </c>
      <c r="AM26" s="15">
        <v>6</v>
      </c>
      <c r="AN26" s="15">
        <v>8</v>
      </c>
      <c r="AO26" s="15">
        <v>7</v>
      </c>
      <c r="AP26" s="15">
        <v>7</v>
      </c>
      <c r="AQ26" s="30">
        <f>Z26*$F$10+AA26*$G$10+AB26*$H$10+AC26*$I$10+AD26*$J$10+AE26*$K$10+AF26*$L$10+AG26*$M$10+AH26*$N$10+AI26*$O$10+AJ26*$P$10+AK26*$Q$10+AL26*$R$10+AM26*$S$10+AN26*$T$10+AO26*$U$10+AP26*$V$10</f>
        <v>437</v>
      </c>
      <c r="AR26" s="119"/>
    </row>
    <row r="27" spans="1:44" ht="12.75" customHeight="1" thickBot="1" x14ac:dyDescent="0.25">
      <c r="A27" s="142"/>
      <c r="B27" s="48" t="s">
        <v>68</v>
      </c>
      <c r="C27" s="48" t="s">
        <v>69</v>
      </c>
      <c r="D27" s="48" t="s">
        <v>68</v>
      </c>
      <c r="E27" s="48" t="s">
        <v>69</v>
      </c>
      <c r="F27" s="14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30">
        <f>F27*$F$10+G27*$G$10+H27*$H$10+I27*$I$10+J27*$J$10+K27*$K$10+L27*$L$10+M27*$M$10+N27*$N$10+O27*$O$10+P27*$P$10+Q27*$Q$10+R27*$R$10+S27*$S$10+T27*$T$10+U27*$U$10+V27*$V$10</f>
        <v>0</v>
      </c>
      <c r="X27" s="119"/>
      <c r="Z27" s="14">
        <v>7</v>
      </c>
      <c r="AA27" s="15">
        <v>8</v>
      </c>
      <c r="AB27" s="15">
        <v>8</v>
      </c>
      <c r="AC27" s="15">
        <v>8</v>
      </c>
      <c r="AD27" s="15">
        <v>8</v>
      </c>
      <c r="AE27" s="15">
        <v>8</v>
      </c>
      <c r="AF27" s="15">
        <v>8</v>
      </c>
      <c r="AG27" s="15">
        <v>8</v>
      </c>
      <c r="AH27" s="15">
        <v>8</v>
      </c>
      <c r="AI27" s="15">
        <v>7</v>
      </c>
      <c r="AJ27" s="15">
        <v>8</v>
      </c>
      <c r="AK27" s="15">
        <v>8</v>
      </c>
      <c r="AL27" s="15">
        <v>8</v>
      </c>
      <c r="AM27" s="15">
        <v>7</v>
      </c>
      <c r="AN27" s="15">
        <v>8</v>
      </c>
      <c r="AO27" s="15">
        <v>8</v>
      </c>
      <c r="AP27" s="15">
        <v>8</v>
      </c>
      <c r="AQ27" s="30">
        <f>Z27*$F$10+AA27*$G$10+AB27*$H$10+AC27*$I$10+AD27*$J$10+AE27*$K$10+AF27*$L$10+AG27*$M$10+AH27*$N$10+AI27*$O$10+AJ27*$P$10+AK27*$Q$10+AL27*$R$10+AM27*$S$10+AN27*$T$10+AO27*$U$10+AP27*$V$10</f>
        <v>471</v>
      </c>
      <c r="AR27" s="119"/>
    </row>
    <row r="28" spans="1:44" ht="15" customHeight="1" thickBot="1" x14ac:dyDescent="0.3">
      <c r="A28" s="143"/>
      <c r="B28" s="49" t="e">
        <f>X21</f>
        <v>#REF!</v>
      </c>
      <c r="C28" s="61" t="e">
        <f>X25</f>
        <v>#REF!</v>
      </c>
      <c r="D28" s="49">
        <f>AR21</f>
        <v>1000</v>
      </c>
      <c r="E28" s="61">
        <f>AR25</f>
        <v>1000</v>
      </c>
      <c r="F28" s="38">
        <f>(F25+F26+F27)/Clasifficación!$F$8</f>
        <v>0</v>
      </c>
      <c r="G28" s="40">
        <f>(G25+G26+G27)/Clasifficación!$F$8</f>
        <v>0</v>
      </c>
      <c r="H28" s="40">
        <f>(H25+H26+H27)/Clasifficación!$F$8</f>
        <v>0</v>
      </c>
      <c r="I28" s="40">
        <f>(I25+I26+I27)/Clasifficación!$F$8</f>
        <v>0</v>
      </c>
      <c r="J28" s="40">
        <f>(J25+J26+J27)/Clasifficación!$F$8</f>
        <v>0</v>
      </c>
      <c r="K28" s="40">
        <f>(K25+K26+K27)/Clasifficación!$F$8</f>
        <v>0</v>
      </c>
      <c r="L28" s="40">
        <f>(L25+L26+L27)/Clasifficación!$F$8</f>
        <v>0</v>
      </c>
      <c r="M28" s="40">
        <f>(M25+M26+M27)/Clasifficación!$F$8</f>
        <v>0</v>
      </c>
      <c r="N28" s="40">
        <f>(N25+N26+N27)/Clasifficación!$F$8</f>
        <v>0</v>
      </c>
      <c r="O28" s="40">
        <f>(O25+O26+O27)/Clasifficación!$F$8</f>
        <v>0</v>
      </c>
      <c r="P28" s="40">
        <f>(P25+P26+P27)/Clasifficación!$F$8</f>
        <v>0</v>
      </c>
      <c r="Q28" s="40">
        <f>(Q25+Q26+Q27)/Clasifficación!$F$8</f>
        <v>0</v>
      </c>
      <c r="R28" s="40">
        <f>(R25+R26+R27)/Clasifficación!$F$8</f>
        <v>0</v>
      </c>
      <c r="S28" s="40">
        <f>(S25+S26+S27)/Clasifficación!$F$8</f>
        <v>0</v>
      </c>
      <c r="T28" s="40">
        <f>(T25+T26+T27)/Clasifficación!$F$8</f>
        <v>0</v>
      </c>
      <c r="U28" s="40">
        <f>(U25+U26+U27)/Clasifficación!$F$8</f>
        <v>0</v>
      </c>
      <c r="V28" s="40">
        <f>(V25+V26+V27)/Clasifficación!$F$8</f>
        <v>0</v>
      </c>
      <c r="W28" s="47">
        <f>W25+W26+W27</f>
        <v>0</v>
      </c>
      <c r="X28" s="120"/>
      <c r="Z28" s="38">
        <f>(Z25+Z26+Z27)/Clasifficación!$F$8</f>
        <v>7.666666666666667</v>
      </c>
      <c r="AA28" s="40">
        <f>(AA25+AA26+AA27)/Clasifficación!$F$8</f>
        <v>8</v>
      </c>
      <c r="AB28" s="40">
        <f>(AB25+AB26+AB27)/Clasifficación!$F$8</f>
        <v>7.666666666666667</v>
      </c>
      <c r="AC28" s="40">
        <f>(AC25+AC26+AC27)/Clasifficación!$F$8</f>
        <v>8</v>
      </c>
      <c r="AD28" s="40">
        <f>(AD25+AD26+AD27)/Clasifficación!$F$8</f>
        <v>7.666666666666667</v>
      </c>
      <c r="AE28" s="40">
        <f>(AE25+AE26+AE27)/Clasifficación!$F$8</f>
        <v>7.666666666666667</v>
      </c>
      <c r="AF28" s="40">
        <f>(AF25+AF26+AF27)/Clasifficación!$F$8</f>
        <v>8</v>
      </c>
      <c r="AG28" s="40">
        <f>(AG25+AG26+AG27)/Clasifficación!$F$8</f>
        <v>7.666666666666667</v>
      </c>
      <c r="AH28" s="40">
        <f>(AH25+AH26+AH27)/Clasifficación!$F$8</f>
        <v>7.333333333333333</v>
      </c>
      <c r="AI28" s="40">
        <f>(AI25+AI26+AI27)/Clasifficación!$F$8</f>
        <v>7.666666666666667</v>
      </c>
      <c r="AJ28" s="40">
        <f>(AJ25+AJ26+AJ27)/Clasifficación!$F$8</f>
        <v>7</v>
      </c>
      <c r="AK28" s="40">
        <f>(AK25+AK26+AK27)/Clasifficación!$F$8</f>
        <v>7.666666666666667</v>
      </c>
      <c r="AL28" s="40">
        <f>(AL25+AL26+AL27)/Clasifficación!$F$8</f>
        <v>7.333333333333333</v>
      </c>
      <c r="AM28" s="40">
        <f>(AM25+AM26+AM27)/Clasifficación!$F$8</f>
        <v>7</v>
      </c>
      <c r="AN28" s="40">
        <f>(AN25+AN26+AN27)/Clasifficación!$F$8</f>
        <v>8</v>
      </c>
      <c r="AO28" s="40">
        <f>(AO25+AO26+AO27)/Clasifficación!$F$8</f>
        <v>7.666666666666667</v>
      </c>
      <c r="AP28" s="40">
        <f>(AP25+AP26+AP27)/Clasifficación!$F$8</f>
        <v>7.666666666666667</v>
      </c>
      <c r="AQ28" s="47">
        <f>AQ25+AQ26+AQ27</f>
        <v>1370</v>
      </c>
      <c r="AR28" s="120"/>
    </row>
    <row r="29" spans="1:44" ht="14.25" customHeight="1" x14ac:dyDescent="0.2">
      <c r="A29" s="112">
        <f>Clasifficación!A31</f>
        <v>14</v>
      </c>
      <c r="B29" s="132" t="str">
        <f>Clasifficación!B31</f>
        <v>Trifón Aragoneses</v>
      </c>
      <c r="C29" s="134"/>
      <c r="D29" s="132"/>
      <c r="E29" s="149"/>
      <c r="F29" s="51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29">
        <f>F29*$F$10+G29*$G$10+H29*$H$10+I29*$I$10+J29*$J$10+K29*$K$10+L29*$L$10+M29*$M$10+N29*$N$10+O29*$O$10+P29*$P$10+Q29*$Q$10+R29*$R$10+S29*$S$10+T29*$T$10+U29*$U$10+V29*$V$10</f>
        <v>0</v>
      </c>
      <c r="X29" s="115" t="e">
        <f>W32*1000/(MAX(W$16,W$24,W$32,#REF!,#REF!,#REF!,#REF!,#REF!,#REF!,#REF!))</f>
        <v>#REF!</v>
      </c>
      <c r="Z29" s="51">
        <v>5</v>
      </c>
      <c r="AA29" s="52">
        <v>4</v>
      </c>
      <c r="AB29" s="52">
        <v>4</v>
      </c>
      <c r="AC29" s="52">
        <v>5</v>
      </c>
      <c r="AD29" s="52">
        <v>4</v>
      </c>
      <c r="AE29" s="52">
        <v>5</v>
      </c>
      <c r="AF29" s="52">
        <v>4</v>
      </c>
      <c r="AG29" s="52">
        <v>5</v>
      </c>
      <c r="AH29" s="52">
        <v>5</v>
      </c>
      <c r="AI29" s="52">
        <v>6</v>
      </c>
      <c r="AJ29" s="52">
        <v>5</v>
      </c>
      <c r="AK29" s="52">
        <v>4</v>
      </c>
      <c r="AL29" s="52">
        <v>5</v>
      </c>
      <c r="AM29" s="52">
        <v>4</v>
      </c>
      <c r="AN29" s="52">
        <v>5</v>
      </c>
      <c r="AO29" s="52">
        <v>5</v>
      </c>
      <c r="AP29" s="52">
        <v>5</v>
      </c>
      <c r="AQ29" s="29">
        <f>Z29*$F$10+AA29*$G$10+AB29*$H$10+AC29*$I$10+AD29*$J$10+AE29*$K$10+AF29*$L$10+AG29*$M$10+AH29*$N$10+AI29*$O$10+AJ29*$P$10+AK29*$Q$10+AL29*$R$10+AM29*$S$10+AN29*$T$10+AO29*$U$10+AP29*$V$10</f>
        <v>283</v>
      </c>
      <c r="AR29" s="115">
        <f>AQ32*1000/(MAX(AQ$16,AQ$24,AQ$32))</f>
        <v>643.28808446455503</v>
      </c>
    </row>
    <row r="30" spans="1:44" ht="12.75" customHeight="1" x14ac:dyDescent="0.2">
      <c r="A30" s="142"/>
      <c r="B30" s="135"/>
      <c r="C30" s="137"/>
      <c r="D30" s="150"/>
      <c r="E30" s="151"/>
      <c r="F30" s="53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30">
        <f>F30*$F$10+G30*$G$10+H30*$H$10+I30*$I$10+J30*$J$10+K30*$K$10+L30*$L$10+M30*$M$10+N30*$N$10+O30*$O$10+P30*$P$10+Q30*$Q$10+R30*$R$10+S30*$S$10+T30*$T$10+U30*$U$10+V30*$V$10</f>
        <v>0</v>
      </c>
      <c r="X30" s="116"/>
      <c r="Z30" s="53">
        <v>4</v>
      </c>
      <c r="AA30" s="54">
        <v>4</v>
      </c>
      <c r="AB30" s="54">
        <v>4</v>
      </c>
      <c r="AC30" s="54">
        <v>5</v>
      </c>
      <c r="AD30" s="54">
        <v>5</v>
      </c>
      <c r="AE30" s="54">
        <v>4</v>
      </c>
      <c r="AF30" s="54">
        <v>5</v>
      </c>
      <c r="AG30" s="54">
        <v>4</v>
      </c>
      <c r="AH30" s="54">
        <v>5</v>
      </c>
      <c r="AI30" s="54">
        <v>4</v>
      </c>
      <c r="AJ30" s="54">
        <v>4</v>
      </c>
      <c r="AK30" s="54">
        <v>5</v>
      </c>
      <c r="AL30" s="54">
        <v>5</v>
      </c>
      <c r="AM30" s="54">
        <v>4</v>
      </c>
      <c r="AN30" s="54">
        <v>3</v>
      </c>
      <c r="AO30" s="54">
        <v>4</v>
      </c>
      <c r="AP30" s="54">
        <v>4</v>
      </c>
      <c r="AQ30" s="30">
        <f>Z30*$F$10+AA30*$G$10+AB30*$H$10+AC30*$I$10+AD30*$J$10+AE30*$K$10+AF30*$L$10+AG30*$M$10+AH30*$N$10+AI30*$O$10+AJ30*$P$10+AK30*$Q$10+AL30*$R$10+AM30*$S$10+AN30*$T$10+AO30*$U$10+AP30*$V$10</f>
        <v>258</v>
      </c>
      <c r="AR30" s="116"/>
    </row>
    <row r="31" spans="1:44" ht="12.75" customHeight="1" x14ac:dyDescent="0.2">
      <c r="A31" s="142"/>
      <c r="B31" s="135"/>
      <c r="C31" s="137"/>
      <c r="D31" s="150"/>
      <c r="E31" s="151"/>
      <c r="F31" s="53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30">
        <f>F31*$F$10+G31*$G$10+H31*$H$10+I31*$I$10+J31*$J$10+K31*$K$10+L31*$L$10+M31*$M$10+N31*$N$10+O31*$O$10+P31*$P$10+Q31*$Q$10+R31*$R$10+S31*$S$10+T31*$T$10+U31*$U$10+V31*$V$10</f>
        <v>0</v>
      </c>
      <c r="X31" s="116"/>
      <c r="Z31" s="53">
        <v>5</v>
      </c>
      <c r="AA31" s="54">
        <v>4</v>
      </c>
      <c r="AB31" s="54">
        <v>5</v>
      </c>
      <c r="AC31" s="54">
        <v>5</v>
      </c>
      <c r="AD31" s="54">
        <v>5</v>
      </c>
      <c r="AE31" s="54">
        <v>6</v>
      </c>
      <c r="AF31" s="54">
        <v>6</v>
      </c>
      <c r="AG31" s="54">
        <v>5</v>
      </c>
      <c r="AH31" s="54">
        <v>6</v>
      </c>
      <c r="AI31" s="54">
        <v>6</v>
      </c>
      <c r="AJ31" s="54">
        <v>4</v>
      </c>
      <c r="AK31" s="54">
        <v>6</v>
      </c>
      <c r="AL31" s="54">
        <v>6</v>
      </c>
      <c r="AM31" s="54">
        <v>5</v>
      </c>
      <c r="AN31" s="54">
        <v>5</v>
      </c>
      <c r="AO31" s="54">
        <v>5</v>
      </c>
      <c r="AP31" s="54">
        <v>5</v>
      </c>
      <c r="AQ31" s="30">
        <f>Z31*$F$10+AA31*$G$10+AB31*$H$10+AC31*$I$10+AD31*$J$10+AE31*$K$10+AF31*$L$10+AG31*$M$10+AH31*$N$10+AI31*$O$10+AJ31*$P$10+AK31*$Q$10+AL31*$R$10+AM31*$S$10+AN31*$T$10+AO31*$U$10+AP31*$V$10</f>
        <v>312</v>
      </c>
      <c r="AR31" s="116"/>
    </row>
    <row r="32" spans="1:44" ht="15" customHeight="1" thickBot="1" x14ac:dyDescent="0.3">
      <c r="A32" s="142"/>
      <c r="B32" s="135"/>
      <c r="C32" s="137"/>
      <c r="D32" s="150"/>
      <c r="E32" s="151"/>
      <c r="F32" s="38">
        <f>(F29+F30+F31)/Clasifficación!$F$8</f>
        <v>0</v>
      </c>
      <c r="G32" s="40">
        <f>(G29+G30+G31)/Clasifficación!$F$8</f>
        <v>0</v>
      </c>
      <c r="H32" s="40">
        <f>(H29+H30+H31)/Clasifficación!$F$8</f>
        <v>0</v>
      </c>
      <c r="I32" s="40">
        <f>(I29+I30+I31)/Clasifficación!$F$8</f>
        <v>0</v>
      </c>
      <c r="J32" s="40">
        <f>(J29+J30+J31)/Clasifficación!$F$8</f>
        <v>0</v>
      </c>
      <c r="K32" s="40">
        <f>(K29+K30+K31)/Clasifficación!$F$8</f>
        <v>0</v>
      </c>
      <c r="L32" s="40">
        <f>(L29+L30+L31)/Clasifficación!$F$8</f>
        <v>0</v>
      </c>
      <c r="M32" s="40">
        <f>(M29+M30+M31)/Clasifficación!$F$8</f>
        <v>0</v>
      </c>
      <c r="N32" s="40">
        <f>(N29+N30+N31)/Clasifficación!$F$8</f>
        <v>0</v>
      </c>
      <c r="O32" s="40">
        <f>(O29+O30+O31)/Clasifficación!$F$8</f>
        <v>0</v>
      </c>
      <c r="P32" s="40">
        <f>(P29+P30+P31)/Clasifficación!$F$8</f>
        <v>0</v>
      </c>
      <c r="Q32" s="40">
        <f>(Q29+Q30+Q31)/Clasifficación!$F$8</f>
        <v>0</v>
      </c>
      <c r="R32" s="40">
        <f>(R29+R30+R31)/Clasifficación!$F$8</f>
        <v>0</v>
      </c>
      <c r="S32" s="40">
        <f>(S29+S30+S31)/Clasifficación!$F$8</f>
        <v>0</v>
      </c>
      <c r="T32" s="40">
        <f>(T29+T30+T31)/Clasifficación!$F$8</f>
        <v>0</v>
      </c>
      <c r="U32" s="40">
        <f>(U29+U30+U31)/Clasifficación!$F$8</f>
        <v>0</v>
      </c>
      <c r="V32" s="40">
        <f>(V29+V30+V31)/Clasifficación!$F$8</f>
        <v>0</v>
      </c>
      <c r="W32" s="47">
        <f>W29+W30+W31</f>
        <v>0</v>
      </c>
      <c r="X32" s="117"/>
      <c r="Z32" s="38">
        <f>(Z29+Z30+Z31)/Clasifficación!$F$8</f>
        <v>4.666666666666667</v>
      </c>
      <c r="AA32" s="40">
        <f>(AA29+AA30+AA31)/Clasifficación!$F$8</f>
        <v>4</v>
      </c>
      <c r="AB32" s="40">
        <f>(AB29+AB30+AB31)/Clasifficación!$F$8</f>
        <v>4.333333333333333</v>
      </c>
      <c r="AC32" s="40">
        <f>(AC29+AC30+AC31)/Clasifficación!$F$8</f>
        <v>5</v>
      </c>
      <c r="AD32" s="40">
        <f>(AD29+AD30+AD31)/Clasifficación!$F$8</f>
        <v>4.666666666666667</v>
      </c>
      <c r="AE32" s="40">
        <f>(AE29+AE30+AE31)/Clasifficación!$F$8</f>
        <v>5</v>
      </c>
      <c r="AF32" s="40">
        <f>(AF29+AF30+AF31)/Clasifficación!$F$8</f>
        <v>5</v>
      </c>
      <c r="AG32" s="40">
        <f>(AG29+AG30+AG31)/Clasifficación!$F$8</f>
        <v>4.666666666666667</v>
      </c>
      <c r="AH32" s="40">
        <f>(AH29+AH30+AH31)/Clasifficación!$F$8</f>
        <v>5.333333333333333</v>
      </c>
      <c r="AI32" s="40">
        <f>(AI29+AI30+AI31)/Clasifficación!$F$8</f>
        <v>5.333333333333333</v>
      </c>
      <c r="AJ32" s="40">
        <f>(AJ29+AJ30+AJ31)/Clasifficación!$F$8</f>
        <v>4.333333333333333</v>
      </c>
      <c r="AK32" s="40">
        <f>(AK29+AK30+AK31)/Clasifficación!$F$8</f>
        <v>5</v>
      </c>
      <c r="AL32" s="40">
        <f>(AL29+AL30+AL31)/Clasifficación!$F$8</f>
        <v>5.333333333333333</v>
      </c>
      <c r="AM32" s="40">
        <f>(AM29+AM30+AM31)/Clasifficación!$F$8</f>
        <v>4.333333333333333</v>
      </c>
      <c r="AN32" s="40">
        <f>(AN29+AN30+AN31)/Clasifficación!$F$8</f>
        <v>4.333333333333333</v>
      </c>
      <c r="AO32" s="40">
        <f>(AO29+AO30+AO31)/Clasifficación!$F$8</f>
        <v>4.666666666666667</v>
      </c>
      <c r="AP32" s="40">
        <f>(AP29+AP30+AP31)/Clasifficación!$F$8</f>
        <v>4.666666666666667</v>
      </c>
      <c r="AQ32" s="47">
        <f>AQ29+AQ30+AQ31</f>
        <v>853</v>
      </c>
      <c r="AR32" s="117"/>
    </row>
    <row r="33" spans="1:44" ht="14.25" customHeight="1" x14ac:dyDescent="0.2">
      <c r="A33" s="142"/>
      <c r="B33" s="135"/>
      <c r="C33" s="137"/>
      <c r="D33" s="150"/>
      <c r="E33" s="151"/>
      <c r="F33" s="11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29">
        <f>F33*$F$10+G33*$G$10+H33*$H$10+I33*$I$10+J33*$J$10+K33*$K$10+L33*$L$10+M33*$M$10+N33*$N$10+O33*$O$10+P33*$P$10+Q33*$Q$10+R33*$R$10+S33*$S$10+T33*$T$10+U33*$U$10+V33*$V$10</f>
        <v>0</v>
      </c>
      <c r="X33" s="118" t="e">
        <f>W36*1000/(MAX(W$20,W$28,W$36,#REF!,#REF!,#REF!,#REF!,#REF!,#REF!,#REF!))</f>
        <v>#REF!</v>
      </c>
      <c r="Z33" s="11">
        <v>4</v>
      </c>
      <c r="AA33" s="12">
        <v>5</v>
      </c>
      <c r="AB33" s="12">
        <v>4</v>
      </c>
      <c r="AC33" s="12">
        <v>4</v>
      </c>
      <c r="AD33" s="12">
        <v>3</v>
      </c>
      <c r="AE33" s="12">
        <v>5</v>
      </c>
      <c r="AF33" s="12">
        <v>5</v>
      </c>
      <c r="AG33" s="12">
        <v>4</v>
      </c>
      <c r="AH33" s="12">
        <v>3</v>
      </c>
      <c r="AI33" s="12">
        <v>4</v>
      </c>
      <c r="AJ33" s="12">
        <v>3</v>
      </c>
      <c r="AK33" s="12">
        <v>4</v>
      </c>
      <c r="AL33" s="12">
        <v>4</v>
      </c>
      <c r="AM33" s="12">
        <v>6</v>
      </c>
      <c r="AN33" s="12">
        <v>4</v>
      </c>
      <c r="AO33" s="12">
        <v>5</v>
      </c>
      <c r="AP33" s="12">
        <v>4</v>
      </c>
      <c r="AQ33" s="29">
        <f>Z33*$F$10+AA33*$G$10+AB33*$H$10+AC33*$I$10+AD33*$J$10+AE33*$K$10+AF33*$L$10+AG33*$M$10+AH33*$N$10+AI33*$O$10+AJ33*$P$10+AK33*$Q$10+AL33*$R$10+AM33*$S$10+AN33*$T$10+AO33*$U$10+AP33*$V$10</f>
        <v>246</v>
      </c>
      <c r="AR33" s="118">
        <f>AQ36*1000/(MAX(AQ$20,AQ$28,AQ$36))</f>
        <v>609.48905109489056</v>
      </c>
    </row>
    <row r="34" spans="1:44" ht="12.75" customHeight="1" thickBot="1" x14ac:dyDescent="0.25">
      <c r="A34" s="142"/>
      <c r="B34" s="135"/>
      <c r="C34" s="137"/>
      <c r="D34" s="152"/>
      <c r="E34" s="153"/>
      <c r="F34" s="14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30">
        <f>F34*$F$10+G34*$G$10+H34*$H$10+I34*$I$10+J34*$J$10+K34*$K$10+L34*$L$10+M34*$M$10+N34*$N$10+O34*$O$10+P34*$P$10+Q34*$Q$10+R34*$R$10+S34*$S$10+T34*$T$10+U34*$U$10+V34*$V$10</f>
        <v>0</v>
      </c>
      <c r="X34" s="119"/>
      <c r="Z34" s="14">
        <v>5</v>
      </c>
      <c r="AA34" s="15">
        <v>6</v>
      </c>
      <c r="AB34" s="15">
        <v>4</v>
      </c>
      <c r="AC34" s="15">
        <v>5</v>
      </c>
      <c r="AD34" s="15">
        <v>4</v>
      </c>
      <c r="AE34" s="15">
        <v>6</v>
      </c>
      <c r="AF34" s="15">
        <v>6</v>
      </c>
      <c r="AG34" s="15">
        <v>6</v>
      </c>
      <c r="AH34" s="15">
        <v>4</v>
      </c>
      <c r="AI34" s="15">
        <v>5</v>
      </c>
      <c r="AJ34" s="15">
        <v>4</v>
      </c>
      <c r="AK34" s="15">
        <v>5</v>
      </c>
      <c r="AL34" s="15">
        <v>4</v>
      </c>
      <c r="AM34" s="15">
        <v>6</v>
      </c>
      <c r="AN34" s="15">
        <v>4</v>
      </c>
      <c r="AO34" s="15">
        <v>5</v>
      </c>
      <c r="AP34" s="15">
        <v>6</v>
      </c>
      <c r="AQ34" s="30">
        <f>Z34*$F$10+AA34*$G$10+AB34*$H$10+AC34*$I$10+AD34*$J$10+AE34*$K$10+AF34*$L$10+AG34*$M$10+AH34*$N$10+AI34*$O$10+AJ34*$P$10+AK34*$Q$10+AL34*$R$10+AM34*$S$10+AN34*$T$10+AO34*$U$10+AP34*$V$10</f>
        <v>295</v>
      </c>
      <c r="AR34" s="119"/>
    </row>
    <row r="35" spans="1:44" ht="12.75" customHeight="1" thickBot="1" x14ac:dyDescent="0.25">
      <c r="A35" s="142"/>
      <c r="B35" s="48" t="s">
        <v>68</v>
      </c>
      <c r="C35" s="48" t="s">
        <v>69</v>
      </c>
      <c r="D35" s="48" t="s">
        <v>68</v>
      </c>
      <c r="E35" s="48" t="s">
        <v>69</v>
      </c>
      <c r="F35" s="14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30">
        <f>F35*$F$10+G35*$G$10+H35*$H$10+I35*$I$10+J35*$J$10+K35*$K$10+L35*$L$10+M35*$M$10+N35*$N$10+O35*$O$10+P35*$P$10+Q35*$Q$10+R35*$R$10+S35*$S$10+T35*$T$10+U35*$U$10+V35*$V$10</f>
        <v>0</v>
      </c>
      <c r="X35" s="119"/>
      <c r="Z35" s="14">
        <v>5</v>
      </c>
      <c r="AA35" s="15">
        <v>6</v>
      </c>
      <c r="AB35" s="15">
        <v>5</v>
      </c>
      <c r="AC35" s="15">
        <v>5</v>
      </c>
      <c r="AD35" s="15">
        <v>5</v>
      </c>
      <c r="AE35" s="15">
        <v>6</v>
      </c>
      <c r="AF35" s="15">
        <v>5</v>
      </c>
      <c r="AG35" s="15">
        <v>5</v>
      </c>
      <c r="AH35" s="15">
        <v>3</v>
      </c>
      <c r="AI35" s="15">
        <v>6</v>
      </c>
      <c r="AJ35" s="15">
        <v>5</v>
      </c>
      <c r="AK35" s="15">
        <v>6</v>
      </c>
      <c r="AL35" s="15">
        <v>5</v>
      </c>
      <c r="AM35" s="15">
        <v>4</v>
      </c>
      <c r="AN35" s="15">
        <v>4</v>
      </c>
      <c r="AO35" s="15">
        <v>5</v>
      </c>
      <c r="AP35" s="15">
        <v>5</v>
      </c>
      <c r="AQ35" s="30">
        <f>Z35*$F$10+AA35*$G$10+AB35*$H$10+AC35*$I$10+AD35*$J$10+AE35*$K$10+AF35*$L$10+AG35*$M$10+AH35*$N$10+AI35*$O$10+AJ35*$P$10+AK35*$Q$10+AL35*$R$10+AM35*$S$10+AN35*$T$10+AO35*$U$10+AP35*$V$10</f>
        <v>294</v>
      </c>
      <c r="AR35" s="119"/>
    </row>
    <row r="36" spans="1:44" ht="15" customHeight="1" thickBot="1" x14ac:dyDescent="0.3">
      <c r="A36" s="143"/>
      <c r="B36" s="49" t="e">
        <f>X29</f>
        <v>#REF!</v>
      </c>
      <c r="C36" s="61" t="e">
        <f>X33</f>
        <v>#REF!</v>
      </c>
      <c r="D36" s="49">
        <f>AR29</f>
        <v>643.28808446455503</v>
      </c>
      <c r="E36" s="61">
        <f>AR33</f>
        <v>609.48905109489056</v>
      </c>
      <c r="F36" s="38">
        <f>(F33+F34+F35)/Clasifficación!$F$8</f>
        <v>0</v>
      </c>
      <c r="G36" s="40">
        <f>(G33+G34+G35)/Clasifficación!$F$8</f>
        <v>0</v>
      </c>
      <c r="H36" s="40">
        <f>(H33+H34+H35)/Clasifficación!$F$8</f>
        <v>0</v>
      </c>
      <c r="I36" s="40">
        <f>(I33+I34+I35)/Clasifficación!$F$8</f>
        <v>0</v>
      </c>
      <c r="J36" s="40">
        <f>(J33+J34+J35)/Clasifficación!$F$8</f>
        <v>0</v>
      </c>
      <c r="K36" s="40">
        <f>(K33+K34+K35)/Clasifficación!$F$8</f>
        <v>0</v>
      </c>
      <c r="L36" s="40">
        <f>(L33+L34+L35)/Clasifficación!$F$8</f>
        <v>0</v>
      </c>
      <c r="M36" s="40">
        <f>(M33+M34+M35)/Clasifficación!$F$8</f>
        <v>0</v>
      </c>
      <c r="N36" s="40">
        <f>(N33+N34+N35)/Clasifficación!$F$8</f>
        <v>0</v>
      </c>
      <c r="O36" s="40">
        <f>(O33+O34+O35)/Clasifficación!$F$8</f>
        <v>0</v>
      </c>
      <c r="P36" s="40">
        <f>(P33+P34+P35)/Clasifficación!$F$8</f>
        <v>0</v>
      </c>
      <c r="Q36" s="40">
        <f>(Q33+Q34+Q35)/Clasifficación!$F$8</f>
        <v>0</v>
      </c>
      <c r="R36" s="40">
        <f>(R33+R34+R35)/Clasifficación!$F$8</f>
        <v>0</v>
      </c>
      <c r="S36" s="40">
        <f>(S33+S34+S35)/Clasifficación!$F$8</f>
        <v>0</v>
      </c>
      <c r="T36" s="40">
        <f>(T33+T34+T35)/Clasifficación!$F$8</f>
        <v>0</v>
      </c>
      <c r="U36" s="40">
        <f>(U33+U34+U35)/Clasifficación!$F$8</f>
        <v>0</v>
      </c>
      <c r="V36" s="40">
        <f>(V33+V34+V35)/Clasifficación!$F$8</f>
        <v>0</v>
      </c>
      <c r="W36" s="47">
        <f>W33+W34+W35</f>
        <v>0</v>
      </c>
      <c r="X36" s="120"/>
      <c r="Z36" s="38">
        <f>(Z33+Z34+Z35)/Clasifficación!$F$8</f>
        <v>4.666666666666667</v>
      </c>
      <c r="AA36" s="40">
        <f>(AA33+AA34+AA35)/Clasifficación!$F$8</f>
        <v>5.666666666666667</v>
      </c>
      <c r="AB36" s="40">
        <f>(AB33+AB34+AB35)/Clasifficación!$F$8</f>
        <v>4.333333333333333</v>
      </c>
      <c r="AC36" s="40">
        <f>(AC33+AC34+AC35)/Clasifficación!$F$8</f>
        <v>4.666666666666667</v>
      </c>
      <c r="AD36" s="40">
        <f>(AD33+AD34+AD35)/Clasifficación!$F$8</f>
        <v>4</v>
      </c>
      <c r="AE36" s="40">
        <f>(AE33+AE34+AE35)/Clasifficación!$F$8</f>
        <v>5.666666666666667</v>
      </c>
      <c r="AF36" s="40">
        <f>(AF33+AF34+AF35)/Clasifficación!$F$8</f>
        <v>5.333333333333333</v>
      </c>
      <c r="AG36" s="40">
        <f>(AG33+AG34+AG35)/Clasifficación!$F$8</f>
        <v>5</v>
      </c>
      <c r="AH36" s="40">
        <f>(AH33+AH34+AH35)/Clasifficación!$F$8</f>
        <v>3.3333333333333335</v>
      </c>
      <c r="AI36" s="40">
        <f>(AI33+AI34+AI35)/Clasifficación!$F$8</f>
        <v>5</v>
      </c>
      <c r="AJ36" s="40">
        <f>(AJ33+AJ34+AJ35)/Clasifficación!$F$8</f>
        <v>4</v>
      </c>
      <c r="AK36" s="40">
        <f>(AK33+AK34+AK35)/Clasifficación!$F$8</f>
        <v>5</v>
      </c>
      <c r="AL36" s="40">
        <f>(AL33+AL34+AL35)/Clasifficación!$F$8</f>
        <v>4.333333333333333</v>
      </c>
      <c r="AM36" s="40">
        <f>(AM33+AM34+AM35)/Clasifficación!$F$8</f>
        <v>5.333333333333333</v>
      </c>
      <c r="AN36" s="40">
        <f>(AN33+AN34+AN35)/Clasifficación!$F$8</f>
        <v>4</v>
      </c>
      <c r="AO36" s="40">
        <f>(AO33+AO34+AO35)/Clasifficación!$F$8</f>
        <v>5</v>
      </c>
      <c r="AP36" s="40">
        <f>(AP33+AP34+AP35)/Clasifficación!$F$8</f>
        <v>5</v>
      </c>
      <c r="AQ36" s="47">
        <f>AQ33+AQ34+AQ35</f>
        <v>835</v>
      </c>
      <c r="AR36" s="120"/>
    </row>
  </sheetData>
  <mergeCells count="72">
    <mergeCell ref="AR13:AR16"/>
    <mergeCell ref="AR17:AR20"/>
    <mergeCell ref="AR21:AR24"/>
    <mergeCell ref="AR25:AR28"/>
    <mergeCell ref="AR29:AR32"/>
    <mergeCell ref="AR33:AR36"/>
    <mergeCell ref="D13:E18"/>
    <mergeCell ref="D21:E26"/>
    <mergeCell ref="D29:E34"/>
    <mergeCell ref="AE4:AE9"/>
    <mergeCell ref="AF4:AF9"/>
    <mergeCell ref="X13:X16"/>
    <mergeCell ref="X17:X20"/>
    <mergeCell ref="Z11:AG11"/>
    <mergeCell ref="W11:W12"/>
    <mergeCell ref="AQ11:AQ12"/>
    <mergeCell ref="AR11:AR12"/>
    <mergeCell ref="AI4:AI9"/>
    <mergeCell ref="AJ4:AJ9"/>
    <mergeCell ref="AM4:AM9"/>
    <mergeCell ref="AN4:AN9"/>
    <mergeCell ref="AK4:AK9"/>
    <mergeCell ref="AL4:AL9"/>
    <mergeCell ref="Z1:AR3"/>
    <mergeCell ref="Z4:Z9"/>
    <mergeCell ref="AA4:AA9"/>
    <mergeCell ref="AB4:AB9"/>
    <mergeCell ref="AC4:AC9"/>
    <mergeCell ref="AD4:AD9"/>
    <mergeCell ref="AO4:AO9"/>
    <mergeCell ref="AP4:AP9"/>
    <mergeCell ref="AQ4:AR10"/>
    <mergeCell ref="AG4:AG9"/>
    <mergeCell ref="AH4:AH9"/>
    <mergeCell ref="A29:A36"/>
    <mergeCell ref="B29:C34"/>
    <mergeCell ref="X29:X32"/>
    <mergeCell ref="X33:X36"/>
    <mergeCell ref="A13:A20"/>
    <mergeCell ref="B13:C18"/>
    <mergeCell ref="I4:I9"/>
    <mergeCell ref="D11:E11"/>
    <mergeCell ref="A21:A28"/>
    <mergeCell ref="B21:C26"/>
    <mergeCell ref="X21:X24"/>
    <mergeCell ref="X25:X28"/>
    <mergeCell ref="S4:S9"/>
    <mergeCell ref="T4:T9"/>
    <mergeCell ref="B11:C11"/>
    <mergeCell ref="F11:M11"/>
    <mergeCell ref="U4:U9"/>
    <mergeCell ref="X11:X12"/>
    <mergeCell ref="Q4:Q9"/>
    <mergeCell ref="R4:R9"/>
    <mergeCell ref="W4:X10"/>
    <mergeCell ref="B10:C10"/>
    <mergeCell ref="M4:M9"/>
    <mergeCell ref="N4:N9"/>
    <mergeCell ref="O4:O9"/>
    <mergeCell ref="P4:P9"/>
    <mergeCell ref="K4:K9"/>
    <mergeCell ref="J4:J9"/>
    <mergeCell ref="L4:L9"/>
    <mergeCell ref="D4:E9"/>
    <mergeCell ref="D10:E10"/>
    <mergeCell ref="F1:X3"/>
    <mergeCell ref="A4:A12"/>
    <mergeCell ref="B4:C9"/>
    <mergeCell ref="F4:F9"/>
    <mergeCell ref="G4:G9"/>
    <mergeCell ref="H4:H9"/>
    <mergeCell ref="V4:V9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PUNTUACIÓN PRUEBA</vt:lpstr>
      <vt:lpstr>Clasifficación</vt:lpstr>
      <vt:lpstr>Categoría C</vt:lpstr>
      <vt:lpstr>Categoría B</vt:lpstr>
      <vt:lpstr>Categoría A</vt:lpstr>
      <vt:lpstr>'PUNTUACIÓN PRUEBA'!Área_de_impresión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2012-04-18T16:21:21Z</cp:lastPrinted>
  <dcterms:created xsi:type="dcterms:W3CDTF">2009-04-06T17:11:25Z</dcterms:created>
  <dcterms:modified xsi:type="dcterms:W3CDTF">2020-04-22T10:46:57Z</dcterms:modified>
</cp:coreProperties>
</file>